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archivosxm\DIOM\GIAN\05. Informes\INFORME ANUAL\2019\ELABORACIÓN\10. Administración financiera del mercado\ArchivosCap_Administracionfinancieranmercado\"/>
    </mc:Choice>
  </mc:AlternateContent>
  <bookViews>
    <workbookView xWindow="0" yWindow="0" windowWidth="20490" windowHeight="765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 l="1"/>
  <c r="B17" i="1"/>
  <c r="D16" i="1"/>
  <c r="D15" i="1"/>
  <c r="D14" i="1"/>
  <c r="D13" i="1"/>
  <c r="D12" i="1"/>
  <c r="C23" i="1" s="1"/>
  <c r="D11" i="1"/>
  <c r="D10" i="1"/>
  <c r="B22" i="1" s="1"/>
  <c r="D9" i="1"/>
  <c r="C22" i="1" s="1"/>
  <c r="D8" i="1"/>
  <c r="D7" i="1"/>
  <c r="D6" i="1"/>
  <c r="C21" i="1" s="1"/>
  <c r="D5" i="1"/>
  <c r="D4" i="1"/>
  <c r="F3" i="1" s="1"/>
  <c r="D3" i="1"/>
  <c r="D17" i="1" s="1"/>
  <c r="B20" i="1" l="1"/>
  <c r="C20" i="1"/>
  <c r="C24" i="1" s="1"/>
  <c r="C25" i="1" s="1"/>
  <c r="B21" i="1"/>
  <c r="B23" i="1"/>
  <c r="B24" i="1" l="1"/>
  <c r="B25" i="1" s="1"/>
</calcChain>
</file>

<file path=xl/sharedStrings.xml><?xml version="1.0" encoding="utf-8"?>
<sst xmlns="http://schemas.openxmlformats.org/spreadsheetml/2006/main" count="29" uniqueCount="29">
  <si>
    <t>CARGOS POR USO PUBLICADOS SDL</t>
  </si>
  <si>
    <t>MES</t>
  </si>
  <si>
    <t>AD</t>
  </si>
  <si>
    <t>NO AD</t>
  </si>
  <si>
    <t>TOTAL</t>
  </si>
  <si>
    <t>Diciembre 2018</t>
  </si>
  <si>
    <t>Promedio SDL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</si>
  <si>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</si>
  <si>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</si>
  <si>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</si>
  <si>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</si>
  <si>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</si>
  <si>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</si>
  <si>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</si>
  <si>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</si>
  <si>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</si>
  <si>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</si>
  <si>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</si>
  <si>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</si>
  <si>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Enero 2020</t>
  </si>
  <si>
    <t>Total</t>
  </si>
  <si>
    <t>GARANTÍAS</t>
  </si>
  <si>
    <t>PREPAGOS</t>
  </si>
  <si>
    <t>TRIMESTRE 1</t>
  </si>
  <si>
    <t>TRIMESTRE 2</t>
  </si>
  <si>
    <t>TRIMESTRE 3</t>
  </si>
  <si>
    <t>TRIMESTRE 4</t>
  </si>
  <si>
    <t>SUMA</t>
  </si>
  <si>
    <t>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</si>
</sst>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\ &quot;$&quot;\ #,##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7">
    <xf numFmtId="0" fontId="0" fillId="0" borderId="0" xfId="0"/>
    <xf numFmtId="0" fontId="3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0" fillId="3" borderId="1" xfId="0" applyNumberFormat="1" applyFill="1" applyBorder="1" applyAlignment="1">
      <alignment horizontal="center"/>
    </xf>
    <xf numFmtId="164" fontId="0" fillId="3" borderId="2" xfId="0" applyNumberFormat="1" applyFill="1" applyBorder="1" applyAlignment="1">
      <alignment horizontal="center"/>
    </xf>
    <xf numFmtId="164" fontId="0" fillId="3" borderId="1" xfId="0" applyNumberFormat="1" applyFill="1" applyBorder="1" applyAlignment="1">
      <alignment horizontal="center"/>
    </xf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0" fillId="3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164" fontId="0" fillId="0" borderId="2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164" fontId="0" fillId="0" borderId="4" xfId="0" applyNumberFormat="1" applyBorder="1" applyAlignment="1">
      <alignment horizontal="center"/>
    </xf>
    <xf numFmtId="164" fontId="0" fillId="0" borderId="3" xfId="0" applyNumberFormat="1" applyBorder="1" applyAlignment="1">
      <alignment horizontal="center"/>
    </xf>
    <xf numFmtId="164" fontId="0" fillId="0" borderId="1" xfId="0" applyNumberFormat="1" applyBorder="1"/>
    <xf numFmtId="9" fontId="0" fillId="0" borderId="1" xfId="1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tabSelected="1" workbookViewId="0">
      <selection activeCell="F7" sqref="F7"/>
    </sheetView>
  </sheetViews>
  <sheetFormatPr baseColWidth="10" defaultRowHeight="15" x14ac:dyDescent="0.25"/>
  <cols>
    <col min="1" max="1" width="14.5703125" bestFit="1" customWidth="1"/>
    <col min="2" max="4" width="16.7109375" bestFit="1" customWidth="1"/>
    <col min="5" max="5" width="13.28515625" bestFit="1" customWidth="1"/>
    <col min="6" max="6" width="15.5703125" bestFit="1" customWidth="1"/>
  </cols>
  <sheetData>
    <row r="1" spans="1:6" ht="18.75" x14ac:dyDescent="0.3">
      <c r="A1" s="1" t="s">
        <v>0</v>
      </c>
      <c r="B1" s="1"/>
      <c r="C1" s="1"/>
      <c r="D1" s="1"/>
    </row>
    <row r="2" spans="1:6" x14ac:dyDescent="0.25">
      <c r="A2" s="2" t="s">
        <v>1</v>
      </c>
      <c r="B2" s="2" t="s">
        <v>2</v>
      </c>
      <c r="C2" s="2" t="s">
        <v>3</v>
      </c>
      <c r="D2" s="2" t="s">
        <v>4</v>
      </c>
    </row>
    <row r="3" spans="1:6" x14ac:dyDescent="0.25">
      <c r="A3" s="3" t="s">
        <v>5</v>
      </c>
      <c r="B3" s="4">
        <v>43150298757</v>
      </c>
      <c r="C3" s="4">
        <v>6752837917</v>
      </c>
      <c r="D3" s="5">
        <f>SUM(B3+C3)</f>
        <v>49903136674</v>
      </c>
      <c r="E3" s="6" t="s">
        <v>6</v>
      </c>
      <c r="F3" s="7">
        <f>AVERAGE(D4:D15)</f>
        <v>53422813631.916664</v>
      </c>
    </row>
    <row r="4" spans="1:6" x14ac:dyDescent="0.25">
      <c r="A4" s="8" t="s">
        <v>7</v>
      </c>
      <c r="B4" s="4">
        <v>43370815702</v>
      </c>
      <c r="C4" s="4">
        <v>7393271454</v>
      </c>
      <c r="D4" s="5">
        <f t="shared" ref="D4:D16" si="0">SUM(B4+C4)</f>
        <v>50764087156</v>
      </c>
    </row>
    <row r="5" spans="1:6" x14ac:dyDescent="0.25">
      <c r="A5" s="8" t="s">
        <v>8</v>
      </c>
      <c r="B5" s="4">
        <v>42474371535</v>
      </c>
      <c r="C5" s="4">
        <v>7500218673</v>
      </c>
      <c r="D5" s="5">
        <f t="shared" si="0"/>
        <v>49974590208</v>
      </c>
    </row>
    <row r="6" spans="1:6" x14ac:dyDescent="0.25">
      <c r="A6" s="9" t="s">
        <v>9</v>
      </c>
      <c r="B6" s="10">
        <v>43290011192</v>
      </c>
      <c r="C6" s="10">
        <v>6529430805</v>
      </c>
      <c r="D6" s="11">
        <f>SUM(B6+C6)</f>
        <v>49819441997</v>
      </c>
    </row>
    <row r="7" spans="1:6" x14ac:dyDescent="0.25">
      <c r="A7" s="9" t="s">
        <v>10</v>
      </c>
      <c r="B7" s="10">
        <v>41455833833</v>
      </c>
      <c r="C7" s="10">
        <v>7762442265</v>
      </c>
      <c r="D7" s="11">
        <f t="shared" si="0"/>
        <v>49218276098</v>
      </c>
    </row>
    <row r="8" spans="1:6" x14ac:dyDescent="0.25">
      <c r="A8" s="9" t="s">
        <v>11</v>
      </c>
      <c r="B8" s="10">
        <v>45578977325</v>
      </c>
      <c r="C8" s="10">
        <v>7050480916</v>
      </c>
      <c r="D8" s="11">
        <f t="shared" si="0"/>
        <v>52629458241</v>
      </c>
    </row>
    <row r="9" spans="1:6" x14ac:dyDescent="0.25">
      <c r="A9" s="8" t="s">
        <v>12</v>
      </c>
      <c r="B9" s="4">
        <v>44632784019</v>
      </c>
      <c r="C9" s="4">
        <v>7732443828</v>
      </c>
      <c r="D9" s="5">
        <f t="shared" si="0"/>
        <v>52365227847</v>
      </c>
    </row>
    <row r="10" spans="1:6" x14ac:dyDescent="0.25">
      <c r="A10" s="8" t="s">
        <v>13</v>
      </c>
      <c r="B10" s="4">
        <v>46612196685</v>
      </c>
      <c r="C10" s="4">
        <v>7805006674</v>
      </c>
      <c r="D10" s="5">
        <f t="shared" si="0"/>
        <v>54417203359</v>
      </c>
    </row>
    <row r="11" spans="1:6" x14ac:dyDescent="0.25">
      <c r="A11" s="8" t="s">
        <v>14</v>
      </c>
      <c r="B11" s="4">
        <v>43254768913</v>
      </c>
      <c r="C11" s="4">
        <v>9146009914</v>
      </c>
      <c r="D11" s="5">
        <f>SUM(B11+C11)</f>
        <v>52400778827</v>
      </c>
    </row>
    <row r="12" spans="1:6" x14ac:dyDescent="0.25">
      <c r="A12" s="9" t="s">
        <v>15</v>
      </c>
      <c r="B12" s="10">
        <v>47918514453</v>
      </c>
      <c r="C12" s="10">
        <v>8822685515</v>
      </c>
      <c r="D12" s="11">
        <f t="shared" si="0"/>
        <v>56741199968</v>
      </c>
    </row>
    <row r="13" spans="1:6" x14ac:dyDescent="0.25">
      <c r="A13" s="9" t="s">
        <v>16</v>
      </c>
      <c r="B13" s="10">
        <v>49460253413</v>
      </c>
      <c r="C13" s="10">
        <v>9095431789</v>
      </c>
      <c r="D13" s="11">
        <f t="shared" si="0"/>
        <v>58555685202</v>
      </c>
    </row>
    <row r="14" spans="1:6" x14ac:dyDescent="0.25">
      <c r="A14" s="12" t="s">
        <v>17</v>
      </c>
      <c r="B14" s="13">
        <v>47403723496</v>
      </c>
      <c r="C14" s="13">
        <v>9608576561</v>
      </c>
      <c r="D14" s="14">
        <f t="shared" si="0"/>
        <v>57012300057</v>
      </c>
    </row>
    <row r="15" spans="1:6" x14ac:dyDescent="0.25">
      <c r="A15" s="8" t="s">
        <v>18</v>
      </c>
      <c r="B15" s="5">
        <v>47605378703</v>
      </c>
      <c r="C15" s="5">
        <v>9570135920</v>
      </c>
      <c r="D15" s="5">
        <f t="shared" si="0"/>
        <v>57175514623</v>
      </c>
    </row>
    <row r="16" spans="1:6" x14ac:dyDescent="0.25">
      <c r="A16" s="3" t="s">
        <v>19</v>
      </c>
      <c r="B16" s="5">
        <v>47631267031</v>
      </c>
      <c r="C16" s="5">
        <v>9473331841</v>
      </c>
      <c r="D16" s="5">
        <f t="shared" si="0"/>
        <v>57104598872</v>
      </c>
    </row>
    <row r="17" spans="1:4" x14ac:dyDescent="0.25">
      <c r="A17" s="9" t="s">
        <v>20</v>
      </c>
      <c r="B17" s="15">
        <f>SUM(B3:B16)</f>
        <v>633839195057</v>
      </c>
      <c r="C17" s="15">
        <f>SUM(C3:C16)</f>
        <v>114242304072</v>
      </c>
      <c r="D17" s="15">
        <f>SUM(D3:D14)</f>
        <v>633801385634</v>
      </c>
    </row>
    <row r="19" spans="1:4" x14ac:dyDescent="0.25">
      <c r="A19" s="9"/>
      <c r="B19" s="2" t="s">
        <v>21</v>
      </c>
      <c r="C19" s="2" t="s">
        <v>22</v>
      </c>
    </row>
    <row r="20" spans="1:4" x14ac:dyDescent="0.25">
      <c r="A20" s="9" t="s">
        <v>23</v>
      </c>
      <c r="B20" s="11">
        <f>SUM(D3:D5)*48%</f>
        <v>72308070738.23999</v>
      </c>
      <c r="C20" s="11">
        <f>SUM(D3:D5)*52%</f>
        <v>78333743299.76001</v>
      </c>
    </row>
    <row r="21" spans="1:4" x14ac:dyDescent="0.25">
      <c r="A21" s="9" t="s">
        <v>24</v>
      </c>
      <c r="B21" s="11">
        <f>SUM(D6:D8)*54%</f>
        <v>81900275221.440002</v>
      </c>
      <c r="C21" s="11">
        <f>SUM(D6:D8)*46%</f>
        <v>69766901114.559998</v>
      </c>
    </row>
    <row r="22" spans="1:4" x14ac:dyDescent="0.25">
      <c r="A22" s="9" t="s">
        <v>25</v>
      </c>
      <c r="B22" s="11">
        <f>SUM(D9:D11)*62%</f>
        <v>98693590220.460007</v>
      </c>
      <c r="C22" s="11">
        <f>SUM(D9:D11)*38%</f>
        <v>60489619812.540001</v>
      </c>
    </row>
    <row r="23" spans="1:4" x14ac:dyDescent="0.25">
      <c r="A23" s="9" t="s">
        <v>26</v>
      </c>
      <c r="B23" s="11">
        <f>SUM(D12:D14)*76%</f>
        <v>130954980772.52</v>
      </c>
      <c r="C23" s="11">
        <f>SUM(D12:D14)*24%</f>
        <v>41354204454.479996</v>
      </c>
    </row>
    <row r="24" spans="1:4" x14ac:dyDescent="0.25">
      <c r="A24" s="9" t="s">
        <v>27</v>
      </c>
      <c r="B24" s="11">
        <f>SUM(B20:B23)</f>
        <v>383856916952.66003</v>
      </c>
      <c r="C24" s="11">
        <f>SUM(C20:C23)</f>
        <v>249944468681.34003</v>
      </c>
    </row>
    <row r="25" spans="1:4" x14ac:dyDescent="0.25">
      <c r="A25" s="9" t="s">
        <v>28</v>
      </c>
      <c r="B25" s="16">
        <f>B24/D17</f>
        <v>0.60564228108886642</v>
      </c>
      <c r="C25" s="16">
        <f>C24/D17</f>
        <v>0.39435771891113369</v>
      </c>
    </row>
  </sheetData>
  <mergeCells count="1">
    <mergeCell ref="A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CAMILO GAVIRIA ORTIZ</dc:creator>
  <cp:lastModifiedBy>JUAN CAMILO GAVIRIA ORTIZ</cp:lastModifiedBy>
  <dcterms:created xsi:type="dcterms:W3CDTF">2020-03-16T14:36:02Z</dcterms:created>
  <dcterms:modified xsi:type="dcterms:W3CDTF">2020-03-16T14:38:42Z</dcterms:modified>
</cp:coreProperties>
</file>