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AdministracionFinancieraMercado/"/>
    </mc:Choice>
  </mc:AlternateContent>
  <xr:revisionPtr revIDLastSave="18" documentId="8_{75DC323B-5AA3-4564-9CEB-301AFE93A858}" xr6:coauthVersionLast="45" xr6:coauthVersionMax="45" xr10:uidLastSave="{2C966282-616B-4579-9008-D9FFDFBD116C}"/>
  <bookViews>
    <workbookView xWindow="-120" yWindow="-120" windowWidth="29040" windowHeight="15840" xr2:uid="{191293FE-CA36-4477-B862-A71D70B9725A}"/>
  </bookViews>
  <sheets>
    <sheet name="Vencimientos y Recau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8" i="2" l="1"/>
  <c r="D148" i="2"/>
  <c r="E148" i="2"/>
  <c r="B148" i="2"/>
  <c r="H133" i="2"/>
  <c r="H138" i="2"/>
  <c r="H139" i="2"/>
  <c r="H140" i="2"/>
  <c r="H146" i="2"/>
  <c r="H147" i="2"/>
  <c r="H135" i="2"/>
  <c r="G137" i="2"/>
  <c r="H137" i="2" s="1"/>
  <c r="G138" i="2"/>
  <c r="G139" i="2"/>
  <c r="G140" i="2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G147" i="2"/>
  <c r="G136" i="2"/>
  <c r="G148" i="2" s="1"/>
  <c r="F136" i="2" l="1"/>
  <c r="H134" i="2"/>
  <c r="H132" i="2"/>
  <c r="H131" i="2"/>
  <c r="H130" i="2"/>
  <c r="H129" i="2"/>
  <c r="H128" i="2"/>
  <c r="H125" i="2"/>
  <c r="F124" i="2"/>
  <c r="E124" i="2"/>
  <c r="H123" i="2"/>
  <c r="H122" i="2"/>
  <c r="H121" i="2"/>
  <c r="H120" i="2"/>
  <c r="H119" i="2"/>
  <c r="F118" i="2"/>
  <c r="B118" i="2"/>
  <c r="E118" i="2" s="1"/>
  <c r="F117" i="2"/>
  <c r="E117" i="2"/>
  <c r="E116" i="2"/>
  <c r="H116" i="2" s="1"/>
  <c r="B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3" i="2"/>
  <c r="H89" i="2"/>
  <c r="H88" i="2"/>
  <c r="H87" i="2"/>
  <c r="H86" i="2"/>
  <c r="E86" i="2"/>
  <c r="H80" i="2"/>
  <c r="H79" i="2"/>
  <c r="H78" i="2"/>
  <c r="G77" i="2"/>
  <c r="F77" i="2"/>
  <c r="E77" i="2"/>
  <c r="G76" i="2"/>
  <c r="F76" i="2"/>
  <c r="E76" i="2"/>
  <c r="G75" i="2"/>
  <c r="F75" i="2"/>
  <c r="E75" i="2"/>
  <c r="G74" i="2"/>
  <c r="F74" i="2"/>
  <c r="H74" i="2" s="1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H68" i="2" s="1"/>
  <c r="G67" i="2"/>
  <c r="F67" i="2"/>
  <c r="E67" i="2"/>
  <c r="G66" i="2"/>
  <c r="F66" i="2"/>
  <c r="E66" i="2"/>
  <c r="G65" i="2"/>
  <c r="F65" i="2"/>
  <c r="E65" i="2"/>
  <c r="G64" i="2"/>
  <c r="F64" i="2"/>
  <c r="E64" i="2"/>
  <c r="H64" i="2" s="1"/>
  <c r="G63" i="2"/>
  <c r="F63" i="2"/>
  <c r="E63" i="2"/>
  <c r="G62" i="2"/>
  <c r="F62" i="2"/>
  <c r="E62" i="2"/>
  <c r="H62" i="2" s="1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H56" i="2" s="1"/>
  <c r="G55" i="2"/>
  <c r="F55" i="2"/>
  <c r="E55" i="2"/>
  <c r="G54" i="2"/>
  <c r="F54" i="2"/>
  <c r="E54" i="2"/>
  <c r="H54" i="2" s="1"/>
  <c r="G53" i="2"/>
  <c r="F53" i="2"/>
  <c r="E53" i="2"/>
  <c r="G52" i="2"/>
  <c r="F52" i="2"/>
  <c r="E52" i="2"/>
  <c r="H52" i="2" s="1"/>
  <c r="G51" i="2"/>
  <c r="F51" i="2"/>
  <c r="E51" i="2"/>
  <c r="G50" i="2"/>
  <c r="F50" i="2"/>
  <c r="E50" i="2"/>
  <c r="G49" i="2"/>
  <c r="F49" i="2"/>
  <c r="E49" i="2"/>
  <c r="G48" i="2"/>
  <c r="F48" i="2"/>
  <c r="E48" i="2"/>
  <c r="H48" i="2" s="1"/>
  <c r="G47" i="2"/>
  <c r="F47" i="2"/>
  <c r="E47" i="2"/>
  <c r="G46" i="2"/>
  <c r="F46" i="2"/>
  <c r="E46" i="2"/>
  <c r="H46" i="2" s="1"/>
  <c r="G45" i="2"/>
  <c r="F45" i="2"/>
  <c r="E45" i="2"/>
  <c r="G44" i="2"/>
  <c r="F44" i="2"/>
  <c r="E44" i="2"/>
  <c r="H44" i="2" s="1"/>
  <c r="G43" i="2"/>
  <c r="F43" i="2"/>
  <c r="E43" i="2"/>
  <c r="G42" i="2"/>
  <c r="H42" i="2" s="1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H32" i="2" s="1"/>
  <c r="G31" i="2"/>
  <c r="F31" i="2"/>
  <c r="E31" i="2"/>
  <c r="G30" i="2"/>
  <c r="F30" i="2"/>
  <c r="E30" i="2"/>
  <c r="H30" i="2" s="1"/>
  <c r="G29" i="2"/>
  <c r="F29" i="2"/>
  <c r="E29" i="2"/>
  <c r="G28" i="2"/>
  <c r="F28" i="2"/>
  <c r="E28" i="2"/>
  <c r="G27" i="2"/>
  <c r="F27" i="2"/>
  <c r="E27" i="2"/>
  <c r="G26" i="2"/>
  <c r="F26" i="2"/>
  <c r="E26" i="2"/>
  <c r="H26" i="2" s="1"/>
  <c r="G25" i="2"/>
  <c r="F25" i="2"/>
  <c r="E25" i="2"/>
  <c r="G24" i="2"/>
  <c r="F24" i="2"/>
  <c r="E24" i="2"/>
  <c r="G23" i="2"/>
  <c r="F23" i="2"/>
  <c r="H23" i="2" s="1"/>
  <c r="E23" i="2"/>
  <c r="G22" i="2"/>
  <c r="F22" i="2"/>
  <c r="E22" i="2"/>
  <c r="H22" i="2" s="1"/>
  <c r="G21" i="2"/>
  <c r="F21" i="2"/>
  <c r="E21" i="2"/>
  <c r="G20" i="2"/>
  <c r="F20" i="2"/>
  <c r="E20" i="2"/>
  <c r="G19" i="2"/>
  <c r="F19" i="2"/>
  <c r="E19" i="2"/>
  <c r="G18" i="2"/>
  <c r="F18" i="2"/>
  <c r="E18" i="2"/>
  <c r="H18" i="2" s="1"/>
  <c r="G17" i="2"/>
  <c r="F17" i="2"/>
  <c r="E17" i="2"/>
  <c r="G16" i="2"/>
  <c r="F16" i="2"/>
  <c r="E16" i="2"/>
  <c r="G15" i="2"/>
  <c r="F15" i="2"/>
  <c r="H15" i="2" s="1"/>
  <c r="E15" i="2"/>
  <c r="G14" i="2"/>
  <c r="F14" i="2"/>
  <c r="E14" i="2"/>
  <c r="H14" i="2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H8" i="2" s="1"/>
  <c r="E8" i="2"/>
  <c r="G7" i="2"/>
  <c r="F7" i="2"/>
  <c r="E7" i="2"/>
  <c r="G6" i="2"/>
  <c r="F6" i="2"/>
  <c r="E6" i="2"/>
  <c r="H6" i="2" s="1"/>
  <c r="G5" i="2"/>
  <c r="F5" i="2"/>
  <c r="E5" i="2"/>
  <c r="G4" i="2"/>
  <c r="F4" i="2"/>
  <c r="E4" i="2"/>
  <c r="H4" i="2" s="1"/>
  <c r="H45" i="2" l="1"/>
  <c r="H17" i="2"/>
  <c r="H38" i="2"/>
  <c r="H72" i="2"/>
  <c r="H36" i="2"/>
  <c r="H70" i="2"/>
  <c r="H25" i="2"/>
  <c r="H28" i="2"/>
  <c r="H34" i="2"/>
  <c r="H76" i="2"/>
  <c r="H117" i="2"/>
  <c r="H40" i="2"/>
  <c r="H77" i="2"/>
  <c r="H136" i="2"/>
  <c r="H148" i="2" s="1"/>
  <c r="F148" i="2"/>
  <c r="H10" i="2"/>
  <c r="H24" i="2"/>
  <c r="H63" i="2"/>
  <c r="H66" i="2"/>
  <c r="H13" i="2"/>
  <c r="H61" i="2"/>
  <c r="H31" i="2"/>
  <c r="H51" i="2"/>
  <c r="H75" i="2"/>
  <c r="H9" i="2"/>
  <c r="H19" i="2"/>
  <c r="H27" i="2"/>
  <c r="H39" i="2"/>
  <c r="H49" i="2"/>
  <c r="H71" i="2"/>
  <c r="H59" i="2"/>
  <c r="H7" i="2"/>
  <c r="H12" i="2"/>
  <c r="H37" i="2"/>
  <c r="H57" i="2"/>
  <c r="H60" i="2"/>
  <c r="H69" i="2"/>
  <c r="H33" i="2"/>
  <c r="H53" i="2"/>
  <c r="H16" i="2"/>
  <c r="H29" i="2"/>
  <c r="H73" i="2"/>
  <c r="H5" i="2"/>
  <c r="H20" i="2"/>
  <c r="H47" i="2"/>
  <c r="H50" i="2"/>
  <c r="H67" i="2"/>
  <c r="H21" i="2"/>
  <c r="H43" i="2"/>
  <c r="H11" i="2"/>
  <c r="H41" i="2"/>
  <c r="H35" i="2"/>
  <c r="H55" i="2"/>
  <c r="H58" i="2"/>
  <c r="H65" i="2"/>
  <c r="H118" i="2"/>
  <c r="H124" i="2"/>
</calcChain>
</file>

<file path=xl/sharedStrings.xml><?xml version="1.0" encoding="utf-8"?>
<sst xmlns="http://schemas.openxmlformats.org/spreadsheetml/2006/main" count="10" uniqueCount="10">
  <si>
    <t>VENCIMIENTO SIC</t>
  </si>
  <si>
    <t>VENCIMIENTO LAC STN</t>
  </si>
  <si>
    <t>VENCIMIENTO LAC STR</t>
  </si>
  <si>
    <t>RECAUDO SIC</t>
  </si>
  <si>
    <t>RECAUDO LAC STN</t>
  </si>
  <si>
    <t>RECAUDO LAC STR</t>
  </si>
  <si>
    <t>RECAUDO TOTAL</t>
  </si>
  <si>
    <t>Total</t>
  </si>
  <si>
    <t>Informe Anual de Operación y Mercado 2020</t>
  </si>
  <si>
    <t>Transaccones en Bolsa y Recaudo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</si>
</sst>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2">
    <xf numFmtId="0" fontId="0" fillId="0" borderId="0" xfId="0"/>
    <xf numFmtId="17" fontId="3" fillId="2" borderId="1" xfId="0" applyNumberFormat="1" applyFont="1" applyFill="1" applyBorder="1"/>
    <xf numFmtId="165" fontId="0" fillId="0" borderId="0" xfId="0" applyNumberFormat="1"/>
    <xf numFmtId="17" fontId="3" fillId="0" borderId="1" xfId="2" applyNumberFormat="1" applyFont="1" applyBorder="1"/>
    <xf numFmtId="165" fontId="3" fillId="0" borderId="1" xfId="4" applyNumberFormat="1" applyFont="1" applyBorder="1"/>
    <xf numFmtId="165" fontId="5" fillId="0" borderId="1" xfId="4" applyNumberFormat="1" applyFont="1" applyBorder="1"/>
    <xf numFmtId="165" fontId="5" fillId="0" borderId="1" xfId="3" applyNumberFormat="1" applyFont="1" applyFill="1" applyBorder="1"/>
    <xf numFmtId="165" fontId="3" fillId="0" borderId="1" xfId="2" applyNumberFormat="1" applyBorder="1"/>
    <xf numFmtId="17" fontId="3" fillId="0" borderId="1" xfId="2" applyNumberFormat="1" applyFont="1" applyFill="1" applyBorder="1"/>
    <xf numFmtId="165" fontId="3" fillId="0" borderId="1" xfId="4" applyNumberFormat="1" applyFont="1" applyFill="1" applyBorder="1"/>
    <xf numFmtId="165" fontId="5" fillId="0" borderId="1" xfId="4" applyNumberFormat="1" applyFont="1" applyFill="1" applyBorder="1"/>
    <xf numFmtId="165" fontId="3" fillId="0" borderId="1" xfId="3" applyNumberFormat="1" applyFont="1" applyFill="1" applyBorder="1"/>
    <xf numFmtId="165" fontId="3" fillId="0" borderId="1" xfId="2" applyNumberFormat="1" applyFont="1" applyFill="1" applyBorder="1"/>
    <xf numFmtId="165" fontId="3" fillId="0" borderId="1" xfId="3" applyNumberFormat="1" applyFont="1" applyBorder="1"/>
    <xf numFmtId="17" fontId="3" fillId="0" borderId="1" xfId="0" applyNumberFormat="1" applyFont="1" applyBorder="1"/>
    <xf numFmtId="165" fontId="3" fillId="0" borderId="1" xfId="2" applyNumberFormat="1" applyFont="1" applyBorder="1"/>
    <xf numFmtId="17" fontId="3" fillId="0" borderId="2" xfId="0" applyNumberFormat="1" applyFont="1" applyBorder="1"/>
    <xf numFmtId="165" fontId="3" fillId="0" borderId="2" xfId="3" applyNumberFormat="1" applyFont="1" applyBorder="1"/>
    <xf numFmtId="11" fontId="0" fillId="0" borderId="0" xfId="0" applyNumberFormat="1"/>
    <xf numFmtId="10" fontId="0" fillId="0" borderId="0" xfId="1" applyNumberFormat="1" applyFont="1"/>
    <xf numFmtId="167" fontId="0" fillId="0" borderId="0" xfId="1" applyNumberFormat="1" applyFont="1"/>
    <xf numFmtId="165" fontId="3" fillId="2" borderId="1" xfId="3" applyNumberFormat="1" applyFont="1" applyFill="1" applyBorder="1"/>
    <xf numFmtId="17" fontId="3" fillId="0" borderId="0" xfId="0" applyNumberFormat="1" applyFont="1" applyBorder="1"/>
    <xf numFmtId="165" fontId="0" fillId="0" borderId="0" xfId="3" applyNumberFormat="1" applyFont="1"/>
    <xf numFmtId="17" fontId="3" fillId="0" borderId="0" xfId="0" applyNumberFormat="1" applyFont="1"/>
    <xf numFmtId="165" fontId="3" fillId="0" borderId="0" xfId="3" applyNumberFormat="1" applyFont="1" applyBorder="1"/>
    <xf numFmtId="17" fontId="3" fillId="0" borderId="1" xfId="0" applyNumberFormat="1" applyFont="1" applyFill="1" applyBorder="1"/>
    <xf numFmtId="165" fontId="6" fillId="0" borderId="1" xfId="0" applyNumberFormat="1" applyFont="1" applyBorder="1"/>
    <xf numFmtId="17" fontId="1" fillId="0" borderId="1" xfId="0" applyNumberFormat="1" applyFont="1" applyBorder="1"/>
    <xf numFmtId="0" fontId="7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5">
    <cellStyle name="Millares 2" xfId="3" xr:uid="{596AC1E8-78AF-45A0-B93B-F2A7A470C778}"/>
    <cellStyle name="Millares 2 2" xfId="4" xr:uid="{7C0575E1-6D57-451F-B71A-D02986B983AC}"/>
    <cellStyle name="Normal" xfId="0" builtinId="0"/>
    <cellStyle name="Normal 2" xfId="2" xr:uid="{03BBC9EC-BCD5-458F-A489-2C5CE74FF443}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'Vencimientos y Recaudo'!$C$3</c:f>
              <c:strCache>
                <c:ptCount val="1"/>
                <c:pt idx="0">
                  <c:v>VENCIMIENTO LAC STN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'Vencimientos y Recaudo'!$A$136:$A$147</c:f>
              <c:numCache>
                <c:formatCode>mmm\-yy</c:formatCode>
                <c:ptCount val="12"/>
                <c:pt idx="0">
                  <c:v>43847</c:v>
                </c:pt>
                <c:pt idx="1">
                  <c:v>43878</c:v>
                </c:pt>
                <c:pt idx="2">
                  <c:v>43907</c:v>
                </c:pt>
                <c:pt idx="3">
                  <c:v>43938</c:v>
                </c:pt>
                <c:pt idx="4">
                  <c:v>43968</c:v>
                </c:pt>
                <c:pt idx="5">
                  <c:v>43999</c:v>
                </c:pt>
                <c:pt idx="6">
                  <c:v>44029</c:v>
                </c:pt>
                <c:pt idx="7">
                  <c:v>44060</c:v>
                </c:pt>
                <c:pt idx="8">
                  <c:v>44091</c:v>
                </c:pt>
                <c:pt idx="9">
                  <c:v>44121</c:v>
                </c:pt>
                <c:pt idx="10">
                  <c:v>44152</c:v>
                </c:pt>
                <c:pt idx="11">
                  <c:v>44182</c:v>
                </c:pt>
              </c:numCache>
            </c:numRef>
          </c:cat>
          <c:val>
            <c:numRef>
              <c:f>'Vencimientos y Recaudo'!$C$136:$C$147</c:f>
              <c:numCache>
                <c:formatCode>_(* #,##0_);_(* \(#,##0\);_(* "-"??_);_(@_)</c:formatCode>
                <c:ptCount val="12"/>
                <c:pt idx="0">
                  <c:v>204565.89580200001</c:v>
                </c:pt>
                <c:pt idx="1">
                  <c:v>217217.58891799999</c:v>
                </c:pt>
                <c:pt idx="2">
                  <c:v>218733.050262</c:v>
                </c:pt>
                <c:pt idx="3">
                  <c:v>223691.17417000001</c:v>
                </c:pt>
                <c:pt idx="4">
                  <c:v>218705.84226800001</c:v>
                </c:pt>
                <c:pt idx="5">
                  <c:v>218803.71311300001</c:v>
                </c:pt>
                <c:pt idx="6">
                  <c:v>214351.116121</c:v>
                </c:pt>
                <c:pt idx="7">
                  <c:v>217978.07153700001</c:v>
                </c:pt>
                <c:pt idx="8">
                  <c:v>224141.163543</c:v>
                </c:pt>
                <c:pt idx="9">
                  <c:v>224889.683211</c:v>
                </c:pt>
                <c:pt idx="10">
                  <c:v>225383.481245</c:v>
                </c:pt>
                <c:pt idx="11">
                  <c:v>215800.75561399999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D-42D5-A959-9E92E633C778}"/>
            </c:ext>
          </c:extLst>
        </c:ser>
        <c:ser>
          <c:idx val="1"/>
          <c:order val="1"/>
          <c:tx>
            <c:strRef>
              <c:f>'Vencimientos y Recaudo'!$B$3</c:f>
              <c:strCache>
                <c:ptCount val="1"/>
                <c:pt idx="0">
                  <c:v>VENCIMIENTO SIC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'Vencimientos y Recaudo'!$A$136:$A$147</c:f>
              <c:numCache>
                <c:formatCode>mmm\-yy</c:formatCode>
                <c:ptCount val="12"/>
                <c:pt idx="0">
                  <c:v>43847</c:v>
                </c:pt>
                <c:pt idx="1">
                  <c:v>43878</c:v>
                </c:pt>
                <c:pt idx="2">
                  <c:v>43907</c:v>
                </c:pt>
                <c:pt idx="3">
                  <c:v>43938</c:v>
                </c:pt>
                <c:pt idx="4">
                  <c:v>43968</c:v>
                </c:pt>
                <c:pt idx="5">
                  <c:v>43999</c:v>
                </c:pt>
                <c:pt idx="6">
                  <c:v>44029</c:v>
                </c:pt>
                <c:pt idx="7">
                  <c:v>44060</c:v>
                </c:pt>
                <c:pt idx="8">
                  <c:v>44091</c:v>
                </c:pt>
                <c:pt idx="9">
                  <c:v>44121</c:v>
                </c:pt>
                <c:pt idx="10">
                  <c:v>44152</c:v>
                </c:pt>
                <c:pt idx="11">
                  <c:v>44182</c:v>
                </c:pt>
              </c:numCache>
            </c:numRef>
          </c:cat>
          <c:val>
            <c:numRef>
              <c:f>'Vencimientos y Recaudo'!$B$136:$B$147</c:f>
              <c:numCache>
                <c:formatCode>_(* #,##0_);_(* \(#,##0\);_(* "-"??_);_(@_)</c:formatCode>
                <c:ptCount val="12"/>
                <c:pt idx="0">
                  <c:v>393573.83583</c:v>
                </c:pt>
                <c:pt idx="1">
                  <c:v>468724</c:v>
                </c:pt>
                <c:pt idx="2">
                  <c:v>609765</c:v>
                </c:pt>
                <c:pt idx="3">
                  <c:v>512469.32282599999</c:v>
                </c:pt>
                <c:pt idx="4">
                  <c:v>355997.15032100002</c:v>
                </c:pt>
                <c:pt idx="5">
                  <c:v>443304.47493099998</c:v>
                </c:pt>
                <c:pt idx="6">
                  <c:v>380435.707184</c:v>
                </c:pt>
                <c:pt idx="7">
                  <c:v>282441.40692500002</c:v>
                </c:pt>
                <c:pt idx="8">
                  <c:v>306101.50771400001</c:v>
                </c:pt>
                <c:pt idx="9">
                  <c:v>366167.85514900001</c:v>
                </c:pt>
                <c:pt idx="10">
                  <c:v>378045.01893000002</c:v>
                </c:pt>
                <c:pt idx="11">
                  <c:v>338235.00383300002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D-42D5-A959-9E92E633C778}"/>
            </c:ext>
          </c:extLst>
        </c:ser>
        <c:ser>
          <c:idx val="2"/>
          <c:order val="3"/>
          <c:tx>
            <c:strRef>
              <c:f>'Vencimientos y Recaudo'!$D$3</c:f>
              <c:strCache>
                <c:ptCount val="1"/>
                <c:pt idx="0">
                  <c:v>VENCIMIENTO LAC STR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'Vencimientos y Recaudo'!$A$136:$A$147</c:f>
              <c:numCache>
                <c:formatCode>mmm\-yy</c:formatCode>
                <c:ptCount val="12"/>
                <c:pt idx="0">
                  <c:v>43847</c:v>
                </c:pt>
                <c:pt idx="1">
                  <c:v>43878</c:v>
                </c:pt>
                <c:pt idx="2">
                  <c:v>43907</c:v>
                </c:pt>
                <c:pt idx="3">
                  <c:v>43938</c:v>
                </c:pt>
                <c:pt idx="4">
                  <c:v>43968</c:v>
                </c:pt>
                <c:pt idx="5">
                  <c:v>43999</c:v>
                </c:pt>
                <c:pt idx="6">
                  <c:v>44029</c:v>
                </c:pt>
                <c:pt idx="7">
                  <c:v>44060</c:v>
                </c:pt>
                <c:pt idx="8">
                  <c:v>44091</c:v>
                </c:pt>
                <c:pt idx="9">
                  <c:v>44121</c:v>
                </c:pt>
                <c:pt idx="10">
                  <c:v>44152</c:v>
                </c:pt>
                <c:pt idx="11">
                  <c:v>44182</c:v>
                </c:pt>
              </c:numCache>
            </c:numRef>
          </c:cat>
          <c:val>
            <c:numRef>
              <c:f>'Vencimientos y Recaudo'!$D$136:$D$147</c:f>
              <c:numCache>
                <c:formatCode>_(* #,##0_);_(* \(#,##0\);_(* "-"??_);_(@_)</c:formatCode>
                <c:ptCount val="12"/>
                <c:pt idx="0">
                  <c:v>9223.1648339999992</c:v>
                </c:pt>
                <c:pt idx="1">
                  <c:v>9035.5138320000005</c:v>
                </c:pt>
                <c:pt idx="2">
                  <c:v>8600.3546459999998</c:v>
                </c:pt>
                <c:pt idx="3">
                  <c:v>9251.5397520000006</c:v>
                </c:pt>
                <c:pt idx="4">
                  <c:v>8570.4368180000001</c:v>
                </c:pt>
                <c:pt idx="5">
                  <c:v>9604.7003540000005</c:v>
                </c:pt>
                <c:pt idx="6">
                  <c:v>8569.6710480000002</c:v>
                </c:pt>
                <c:pt idx="7">
                  <c:v>9200.2270649999991</c:v>
                </c:pt>
                <c:pt idx="8">
                  <c:v>9302.184765</c:v>
                </c:pt>
                <c:pt idx="9">
                  <c:v>8829.0889659999993</c:v>
                </c:pt>
                <c:pt idx="10">
                  <c:v>9575.1391149999999</c:v>
                </c:pt>
                <c:pt idx="11">
                  <c:v>13909.502064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D-42D5-A959-9E92E633C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095768"/>
        <c:axId val="485096160"/>
      </c:barChart>
      <c:lineChart>
        <c:grouping val="standard"/>
        <c:varyColors val="0"/>
        <c:ser>
          <c:idx val="3"/>
          <c:order val="2"/>
          <c:tx>
            <c:strRef>
              <c:f>'Vencimientos y Recaudo'!$H$3</c:f>
              <c:strCache>
                <c:ptCount val="1"/>
                <c:pt idx="0">
                  <c:v>RECAUDO TOTAL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'Vencimientos y Recaudo'!$A$124:$A$135</c:f>
              <c:numCache>
                <c:formatCode>mmm\-yy</c:formatCode>
                <c:ptCount val="12"/>
                <c:pt idx="0">
                  <c:v>43482</c:v>
                </c:pt>
                <c:pt idx="1">
                  <c:v>43513</c:v>
                </c:pt>
                <c:pt idx="2">
                  <c:v>43541</c:v>
                </c:pt>
                <c:pt idx="3">
                  <c:v>43572</c:v>
                </c:pt>
                <c:pt idx="4">
                  <c:v>43602</c:v>
                </c:pt>
                <c:pt idx="5">
                  <c:v>43633</c:v>
                </c:pt>
                <c:pt idx="6">
                  <c:v>43663</c:v>
                </c:pt>
                <c:pt idx="7">
                  <c:v>43694</c:v>
                </c:pt>
                <c:pt idx="8">
                  <c:v>43725</c:v>
                </c:pt>
                <c:pt idx="9">
                  <c:v>43755</c:v>
                </c:pt>
                <c:pt idx="10">
                  <c:v>43786</c:v>
                </c:pt>
                <c:pt idx="11">
                  <c:v>43816</c:v>
                </c:pt>
              </c:numCache>
            </c:numRef>
          </c:cat>
          <c:val>
            <c:numRef>
              <c:f>'Vencimientos y Recaudo'!$H$136:$H$147</c:f>
              <c:numCache>
                <c:formatCode>_(* #,##0_);_(* \(#,##0\);_(* "-"??_);_(@_)</c:formatCode>
                <c:ptCount val="12"/>
                <c:pt idx="0">
                  <c:v>607362.89646700001</c:v>
                </c:pt>
                <c:pt idx="1">
                  <c:v>694481.10274999996</c:v>
                </c:pt>
                <c:pt idx="2">
                  <c:v>837666.40490799991</c:v>
                </c:pt>
                <c:pt idx="3">
                  <c:v>739917.23100000003</c:v>
                </c:pt>
                <c:pt idx="4">
                  <c:v>579585.53009680007</c:v>
                </c:pt>
                <c:pt idx="5">
                  <c:v>667299.22320460004</c:v>
                </c:pt>
                <c:pt idx="6">
                  <c:v>603992.28838167572</c:v>
                </c:pt>
                <c:pt idx="7">
                  <c:v>510644.87988707901</c:v>
                </c:pt>
                <c:pt idx="8">
                  <c:v>540651.90100550454</c:v>
                </c:pt>
                <c:pt idx="9">
                  <c:v>600999.11118038523</c:v>
                </c:pt>
                <c:pt idx="10">
                  <c:v>614124.3503887722</c:v>
                </c:pt>
                <c:pt idx="11">
                  <c:v>569123.90108878107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9D-42D5-A959-9E92E633C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95768"/>
        <c:axId val="485096160"/>
      </c:lineChart>
      <c:dateAx>
        <c:axId val="48509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Vencimientos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5096160"/>
        <c:crosses val="autoZero"/>
        <c:auto val="1"/>
        <c:lblOffset val="100"/>
        <c:baseTimeUnit val="months"/>
      </c:dateAx>
      <c:valAx>
        <c:axId val="485096160"/>
        <c:scaling>
          <c:orientation val="minMax"/>
          <c:max val="90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COP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5095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7352418900564034"/>
          <c:y val="0.91279052299219798"/>
          <c:w val="0.80903699982686428"/>
          <c:h val="7.0375248647296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0</xdr:rowOff>
    </xdr:from>
    <xdr:to>
      <xdr:col>21</xdr:col>
      <xdr:colOff>546100</xdr:colOff>
      <xdr:row>22</xdr:row>
      <xdr:rowOff>2117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8B594845-37A0-4932-8BE8-959FB09EE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FFDEF3E6-558E-4BB9-9886-EA322A880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8A62ED3-62EA-40CF-A158-C98B0542A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B1D24AF1-CDDF-454E-BB45-7E01E3BBB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95B2-6D4F-4EBE-B037-9F408FF275E2}">
  <sheetPr codeName="Hoja3"/>
  <dimension ref="A1:L150"/>
  <sheetViews>
    <sheetView tabSelected="1" zoomScaleNormal="100" workbookViewId="0">
      <pane ySplit="3" topLeftCell="A4" activePane="bottomLeft" state="frozen"/>
      <selection pane="bottomLeft" sqref="A1:H2"/>
    </sheetView>
  </sheetViews>
  <sheetFormatPr baseColWidth="10" defaultRowHeight="15" x14ac:dyDescent="0.25"/>
  <cols>
    <col min="1" max="1" width="11.42578125" style="24"/>
    <col min="2" max="2" width="18.28515625" customWidth="1"/>
    <col min="3" max="3" width="18.28515625" bestFit="1" customWidth="1"/>
    <col min="4" max="4" width="15.5703125" style="23" bestFit="1" customWidth="1"/>
    <col min="5" max="5" width="17.85546875" customWidth="1"/>
    <col min="6" max="6" width="18.28515625" bestFit="1" customWidth="1"/>
    <col min="7" max="7" width="15.5703125" style="2" bestFit="1" customWidth="1"/>
    <col min="8" max="8" width="18" bestFit="1" customWidth="1"/>
  </cols>
  <sheetData>
    <row r="1" spans="1:8" ht="1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15" customHeight="1" x14ac:dyDescent="0.25">
      <c r="A2" s="30" t="s">
        <v>9</v>
      </c>
      <c r="B2" s="30"/>
      <c r="C2" s="30"/>
      <c r="D2" s="30"/>
      <c r="E2" s="30"/>
      <c r="F2" s="30"/>
      <c r="G2" s="30"/>
      <c r="H2" s="30"/>
    </row>
    <row r="3" spans="1:8" ht="41.25" customHeight="1" x14ac:dyDescent="0.25">
      <c r="A3" s="31"/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</row>
    <row r="4" spans="1:8" x14ac:dyDescent="0.25">
      <c r="A4" s="3">
        <v>39814</v>
      </c>
      <c r="B4" s="4">
        <v>106416</v>
      </c>
      <c r="C4" s="5">
        <v>101097</v>
      </c>
      <c r="D4" s="6">
        <v>70413</v>
      </c>
      <c r="E4" s="4">
        <f>B4</f>
        <v>106416</v>
      </c>
      <c r="F4" s="4">
        <f>C4</f>
        <v>101097</v>
      </c>
      <c r="G4" s="4">
        <f>D4</f>
        <v>70413</v>
      </c>
      <c r="H4" s="7">
        <f>SUM(E4:G4)</f>
        <v>277926</v>
      </c>
    </row>
    <row r="5" spans="1:8" x14ac:dyDescent="0.25">
      <c r="A5" s="3">
        <v>39845</v>
      </c>
      <c r="B5" s="4">
        <v>136535</v>
      </c>
      <c r="C5" s="5">
        <v>100548</v>
      </c>
      <c r="D5" s="6">
        <v>0</v>
      </c>
      <c r="E5" s="4">
        <f t="shared" ref="E5:G68" si="0">B5</f>
        <v>136535</v>
      </c>
      <c r="F5" s="4">
        <f t="shared" si="0"/>
        <v>100548</v>
      </c>
      <c r="G5" s="4">
        <f t="shared" si="0"/>
        <v>0</v>
      </c>
      <c r="H5" s="7">
        <f t="shared" ref="H5:H68" si="1">SUM(E5:G5)</f>
        <v>237083</v>
      </c>
    </row>
    <row r="6" spans="1:8" x14ac:dyDescent="0.25">
      <c r="A6" s="3">
        <v>39873</v>
      </c>
      <c r="B6" s="4">
        <v>197213</v>
      </c>
      <c r="C6" s="5">
        <v>100567</v>
      </c>
      <c r="D6" s="6">
        <v>0</v>
      </c>
      <c r="E6" s="4">
        <f t="shared" si="0"/>
        <v>197213</v>
      </c>
      <c r="F6" s="4">
        <f t="shared" si="0"/>
        <v>100567</v>
      </c>
      <c r="G6" s="4">
        <f t="shared" si="0"/>
        <v>0</v>
      </c>
      <c r="H6" s="7">
        <f t="shared" si="1"/>
        <v>297780</v>
      </c>
    </row>
    <row r="7" spans="1:8" x14ac:dyDescent="0.25">
      <c r="A7" s="3">
        <v>39904</v>
      </c>
      <c r="B7" s="4">
        <v>151209</v>
      </c>
      <c r="C7" s="5">
        <v>100032</v>
      </c>
      <c r="D7" s="6">
        <v>0</v>
      </c>
      <c r="E7" s="4">
        <f t="shared" si="0"/>
        <v>151209</v>
      </c>
      <c r="F7" s="4">
        <f t="shared" si="0"/>
        <v>100032</v>
      </c>
      <c r="G7" s="4">
        <f t="shared" si="0"/>
        <v>0</v>
      </c>
      <c r="H7" s="7">
        <f t="shared" si="1"/>
        <v>251241</v>
      </c>
    </row>
    <row r="8" spans="1:8" x14ac:dyDescent="0.25">
      <c r="A8" s="3">
        <v>39934</v>
      </c>
      <c r="B8" s="4">
        <v>171550</v>
      </c>
      <c r="C8" s="5">
        <v>101257</v>
      </c>
      <c r="D8" s="6">
        <v>0</v>
      </c>
      <c r="E8" s="4">
        <f t="shared" si="0"/>
        <v>171550</v>
      </c>
      <c r="F8" s="4">
        <f t="shared" si="0"/>
        <v>101257</v>
      </c>
      <c r="G8" s="4">
        <f t="shared" si="0"/>
        <v>0</v>
      </c>
      <c r="H8" s="7">
        <f t="shared" si="1"/>
        <v>272807</v>
      </c>
    </row>
    <row r="9" spans="1:8" x14ac:dyDescent="0.25">
      <c r="A9" s="3">
        <v>39965</v>
      </c>
      <c r="B9" s="4">
        <v>143996</v>
      </c>
      <c r="C9" s="5">
        <v>99428</v>
      </c>
      <c r="D9" s="6">
        <v>0</v>
      </c>
      <c r="E9" s="4">
        <f t="shared" si="0"/>
        <v>143996</v>
      </c>
      <c r="F9" s="4">
        <f t="shared" si="0"/>
        <v>99428</v>
      </c>
      <c r="G9" s="4">
        <f t="shared" si="0"/>
        <v>0</v>
      </c>
      <c r="H9" s="7">
        <f t="shared" si="1"/>
        <v>243424</v>
      </c>
    </row>
    <row r="10" spans="1:8" x14ac:dyDescent="0.25">
      <c r="A10" s="3">
        <v>39995</v>
      </c>
      <c r="B10" s="4">
        <v>132361</v>
      </c>
      <c r="C10" s="5">
        <v>99039</v>
      </c>
      <c r="D10" s="6">
        <v>0</v>
      </c>
      <c r="E10" s="4">
        <f t="shared" si="0"/>
        <v>132361</v>
      </c>
      <c r="F10" s="4">
        <f t="shared" si="0"/>
        <v>99039</v>
      </c>
      <c r="G10" s="4">
        <f t="shared" si="0"/>
        <v>0</v>
      </c>
      <c r="H10" s="7">
        <f t="shared" si="1"/>
        <v>231400</v>
      </c>
    </row>
    <row r="11" spans="1:8" x14ac:dyDescent="0.25">
      <c r="A11" s="3">
        <v>40026</v>
      </c>
      <c r="B11" s="4">
        <v>135760</v>
      </c>
      <c r="C11" s="5">
        <v>97955</v>
      </c>
      <c r="D11" s="6">
        <v>0</v>
      </c>
      <c r="E11" s="4">
        <f t="shared" si="0"/>
        <v>135760</v>
      </c>
      <c r="F11" s="4">
        <f t="shared" si="0"/>
        <v>97955</v>
      </c>
      <c r="G11" s="4">
        <f t="shared" si="0"/>
        <v>0</v>
      </c>
      <c r="H11" s="7">
        <f t="shared" si="1"/>
        <v>233715</v>
      </c>
    </row>
    <row r="12" spans="1:8" x14ac:dyDescent="0.25">
      <c r="A12" s="3">
        <v>40057</v>
      </c>
      <c r="B12" s="4">
        <v>116890</v>
      </c>
      <c r="C12" s="5">
        <v>97495</v>
      </c>
      <c r="D12" s="6">
        <v>0</v>
      </c>
      <c r="E12" s="4">
        <f t="shared" si="0"/>
        <v>116890</v>
      </c>
      <c r="F12" s="4">
        <f t="shared" si="0"/>
        <v>97495</v>
      </c>
      <c r="G12" s="4">
        <f t="shared" si="0"/>
        <v>0</v>
      </c>
      <c r="H12" s="7">
        <f t="shared" si="1"/>
        <v>214385</v>
      </c>
    </row>
    <row r="13" spans="1:8" x14ac:dyDescent="0.25">
      <c r="A13" s="3">
        <v>40087</v>
      </c>
      <c r="B13" s="4">
        <v>129456</v>
      </c>
      <c r="C13" s="5">
        <v>97165</v>
      </c>
      <c r="D13" s="6">
        <v>0</v>
      </c>
      <c r="E13" s="4">
        <f t="shared" si="0"/>
        <v>129456</v>
      </c>
      <c r="F13" s="4">
        <f t="shared" si="0"/>
        <v>97165</v>
      </c>
      <c r="G13" s="4">
        <f t="shared" si="0"/>
        <v>0</v>
      </c>
      <c r="H13" s="7">
        <f t="shared" si="1"/>
        <v>226621</v>
      </c>
    </row>
    <row r="14" spans="1:8" x14ac:dyDescent="0.25">
      <c r="A14" s="3">
        <v>40118</v>
      </c>
      <c r="B14" s="4">
        <v>204864</v>
      </c>
      <c r="C14" s="5">
        <v>96126</v>
      </c>
      <c r="D14" s="6">
        <v>0</v>
      </c>
      <c r="E14" s="4">
        <f t="shared" si="0"/>
        <v>204864</v>
      </c>
      <c r="F14" s="4">
        <f t="shared" si="0"/>
        <v>96126</v>
      </c>
      <c r="G14" s="4">
        <f t="shared" si="0"/>
        <v>0</v>
      </c>
      <c r="H14" s="7">
        <f t="shared" si="1"/>
        <v>300990</v>
      </c>
    </row>
    <row r="15" spans="1:8" x14ac:dyDescent="0.25">
      <c r="A15" s="3">
        <v>40148</v>
      </c>
      <c r="B15" s="4">
        <v>217070</v>
      </c>
      <c r="C15" s="5">
        <v>95403</v>
      </c>
      <c r="D15" s="6">
        <v>0</v>
      </c>
      <c r="E15" s="4">
        <f t="shared" si="0"/>
        <v>217070</v>
      </c>
      <c r="F15" s="4">
        <f t="shared" si="0"/>
        <v>95403</v>
      </c>
      <c r="G15" s="4">
        <f t="shared" si="0"/>
        <v>0</v>
      </c>
      <c r="H15" s="7">
        <f t="shared" si="1"/>
        <v>312473</v>
      </c>
    </row>
    <row r="16" spans="1:8" x14ac:dyDescent="0.25">
      <c r="A16" s="3">
        <v>40179</v>
      </c>
      <c r="B16" s="4">
        <v>191259</v>
      </c>
      <c r="C16" s="5">
        <v>95415.19541</v>
      </c>
      <c r="D16" s="6">
        <v>0</v>
      </c>
      <c r="E16" s="4">
        <f t="shared" si="0"/>
        <v>191259</v>
      </c>
      <c r="F16" s="4">
        <f t="shared" si="0"/>
        <v>95415.19541</v>
      </c>
      <c r="G16" s="4">
        <f t="shared" si="0"/>
        <v>0</v>
      </c>
      <c r="H16" s="7">
        <f t="shared" si="1"/>
        <v>286674.19540999999</v>
      </c>
    </row>
    <row r="17" spans="1:8" x14ac:dyDescent="0.25">
      <c r="A17" s="3">
        <v>40210</v>
      </c>
      <c r="B17" s="4">
        <v>291457</v>
      </c>
      <c r="C17" s="5">
        <v>97326.762029000005</v>
      </c>
      <c r="D17" s="6">
        <v>0</v>
      </c>
      <c r="E17" s="4">
        <f t="shared" si="0"/>
        <v>291457</v>
      </c>
      <c r="F17" s="4">
        <f t="shared" si="0"/>
        <v>97326.762029000005</v>
      </c>
      <c r="G17" s="4">
        <f t="shared" si="0"/>
        <v>0</v>
      </c>
      <c r="H17" s="7">
        <f t="shared" si="1"/>
        <v>388783.76202899998</v>
      </c>
    </row>
    <row r="18" spans="1:8" x14ac:dyDescent="0.25">
      <c r="A18" s="3">
        <v>40238</v>
      </c>
      <c r="B18" s="4">
        <v>264774</v>
      </c>
      <c r="C18" s="5">
        <v>96595.309183000005</v>
      </c>
      <c r="D18" s="6">
        <v>0</v>
      </c>
      <c r="E18" s="4">
        <f t="shared" si="0"/>
        <v>264774</v>
      </c>
      <c r="F18" s="4">
        <f t="shared" si="0"/>
        <v>96595.309183000005</v>
      </c>
      <c r="G18" s="4">
        <f t="shared" si="0"/>
        <v>0</v>
      </c>
      <c r="H18" s="7">
        <f t="shared" si="1"/>
        <v>361369.309183</v>
      </c>
    </row>
    <row r="19" spans="1:8" x14ac:dyDescent="0.25">
      <c r="A19" s="3">
        <v>40269</v>
      </c>
      <c r="B19" s="4">
        <v>247759</v>
      </c>
      <c r="C19" s="5">
        <v>97788</v>
      </c>
      <c r="D19" s="6">
        <v>0</v>
      </c>
      <c r="E19" s="4">
        <f t="shared" si="0"/>
        <v>247759</v>
      </c>
      <c r="F19" s="4">
        <f t="shared" si="0"/>
        <v>97788</v>
      </c>
      <c r="G19" s="4">
        <f t="shared" si="0"/>
        <v>0</v>
      </c>
      <c r="H19" s="7">
        <f t="shared" si="1"/>
        <v>345547</v>
      </c>
    </row>
    <row r="20" spans="1:8" x14ac:dyDescent="0.25">
      <c r="A20" s="3">
        <v>40299</v>
      </c>
      <c r="B20" s="4">
        <v>245540</v>
      </c>
      <c r="C20" s="5">
        <v>99100</v>
      </c>
      <c r="D20" s="6">
        <v>0</v>
      </c>
      <c r="E20" s="4">
        <f t="shared" si="0"/>
        <v>245540</v>
      </c>
      <c r="F20" s="4">
        <f t="shared" si="0"/>
        <v>99100</v>
      </c>
      <c r="G20" s="4">
        <f t="shared" si="0"/>
        <v>0</v>
      </c>
      <c r="H20" s="7">
        <f t="shared" si="1"/>
        <v>344640</v>
      </c>
    </row>
    <row r="21" spans="1:8" x14ac:dyDescent="0.25">
      <c r="A21" s="3">
        <v>40330</v>
      </c>
      <c r="B21" s="4">
        <v>251062</v>
      </c>
      <c r="C21" s="5">
        <v>99283</v>
      </c>
      <c r="D21" s="6">
        <v>0</v>
      </c>
      <c r="E21" s="4">
        <f t="shared" si="0"/>
        <v>251062</v>
      </c>
      <c r="F21" s="4">
        <f t="shared" si="0"/>
        <v>99283</v>
      </c>
      <c r="G21" s="4">
        <f t="shared" si="0"/>
        <v>0</v>
      </c>
      <c r="H21" s="7">
        <f t="shared" si="1"/>
        <v>350345</v>
      </c>
    </row>
    <row r="22" spans="1:8" x14ac:dyDescent="0.25">
      <c r="A22" s="3">
        <v>40360</v>
      </c>
      <c r="B22" s="4">
        <v>160068</v>
      </c>
      <c r="C22" s="5">
        <v>100102.813539</v>
      </c>
      <c r="D22" s="6">
        <v>0</v>
      </c>
      <c r="E22" s="4">
        <f t="shared" si="0"/>
        <v>160068</v>
      </c>
      <c r="F22" s="4">
        <f t="shared" si="0"/>
        <v>100102.813539</v>
      </c>
      <c r="G22" s="4">
        <f t="shared" si="0"/>
        <v>0</v>
      </c>
      <c r="H22" s="7">
        <f t="shared" si="1"/>
        <v>260170.813539</v>
      </c>
    </row>
    <row r="23" spans="1:8" x14ac:dyDescent="0.25">
      <c r="A23" s="3">
        <v>40391</v>
      </c>
      <c r="B23" s="4">
        <v>136517</v>
      </c>
      <c r="C23" s="5">
        <v>99653.306251999995</v>
      </c>
      <c r="D23" s="6">
        <v>0</v>
      </c>
      <c r="E23" s="4">
        <f t="shared" si="0"/>
        <v>136517</v>
      </c>
      <c r="F23" s="4">
        <f t="shared" si="0"/>
        <v>99653.306251999995</v>
      </c>
      <c r="G23" s="4">
        <f t="shared" si="0"/>
        <v>0</v>
      </c>
      <c r="H23" s="7">
        <f t="shared" si="1"/>
        <v>236170.30625199998</v>
      </c>
    </row>
    <row r="24" spans="1:8" x14ac:dyDescent="0.25">
      <c r="A24" s="3">
        <v>40422</v>
      </c>
      <c r="B24" s="4">
        <v>139778</v>
      </c>
      <c r="C24" s="5">
        <v>99022.224742000006</v>
      </c>
      <c r="D24" s="6">
        <v>0</v>
      </c>
      <c r="E24" s="4">
        <f t="shared" si="0"/>
        <v>139778</v>
      </c>
      <c r="F24" s="4">
        <f t="shared" si="0"/>
        <v>99022.224742000006</v>
      </c>
      <c r="G24" s="4">
        <f t="shared" si="0"/>
        <v>0</v>
      </c>
      <c r="H24" s="7">
        <f t="shared" si="1"/>
        <v>238800.22474199999</v>
      </c>
    </row>
    <row r="25" spans="1:8" x14ac:dyDescent="0.25">
      <c r="A25" s="3">
        <v>40452</v>
      </c>
      <c r="B25" s="4">
        <v>138295</v>
      </c>
      <c r="C25" s="5">
        <v>98737.906226999999</v>
      </c>
      <c r="D25" s="6">
        <v>0</v>
      </c>
      <c r="E25" s="4">
        <f t="shared" si="0"/>
        <v>138295</v>
      </c>
      <c r="F25" s="4">
        <f t="shared" si="0"/>
        <v>98737.906226999999</v>
      </c>
      <c r="G25" s="4">
        <f t="shared" si="0"/>
        <v>0</v>
      </c>
      <c r="H25" s="7">
        <f t="shared" si="1"/>
        <v>237032.906227</v>
      </c>
    </row>
    <row r="26" spans="1:8" x14ac:dyDescent="0.25">
      <c r="A26" s="3">
        <v>40483</v>
      </c>
      <c r="B26" s="4">
        <v>144927</v>
      </c>
      <c r="C26" s="5">
        <v>98051.646267000004</v>
      </c>
      <c r="D26" s="6">
        <v>0</v>
      </c>
      <c r="E26" s="4">
        <f t="shared" si="0"/>
        <v>144927</v>
      </c>
      <c r="F26" s="4">
        <f t="shared" si="0"/>
        <v>98051.646267000004</v>
      </c>
      <c r="G26" s="4">
        <f t="shared" si="0"/>
        <v>0</v>
      </c>
      <c r="H26" s="7">
        <f t="shared" si="1"/>
        <v>242978.646267</v>
      </c>
    </row>
    <row r="27" spans="1:8" x14ac:dyDescent="0.25">
      <c r="A27" s="3">
        <v>40513</v>
      </c>
      <c r="B27" s="4">
        <v>148017</v>
      </c>
      <c r="C27" s="5">
        <v>98171.028898000004</v>
      </c>
      <c r="D27" s="6">
        <v>0</v>
      </c>
      <c r="E27" s="4">
        <f t="shared" si="0"/>
        <v>148017</v>
      </c>
      <c r="F27" s="4">
        <f t="shared" si="0"/>
        <v>98171.028898000004</v>
      </c>
      <c r="G27" s="4">
        <f t="shared" si="0"/>
        <v>0</v>
      </c>
      <c r="H27" s="7">
        <f t="shared" si="1"/>
        <v>246188.02889800002</v>
      </c>
    </row>
    <row r="28" spans="1:8" x14ac:dyDescent="0.25">
      <c r="A28" s="8">
        <v>40544</v>
      </c>
      <c r="B28" s="9">
        <v>126206.69895799999</v>
      </c>
      <c r="C28" s="10">
        <v>99122.777228000006</v>
      </c>
      <c r="D28" s="11">
        <v>0</v>
      </c>
      <c r="E28" s="4">
        <f t="shared" si="0"/>
        <v>126206.69895799999</v>
      </c>
      <c r="F28" s="4">
        <f t="shared" si="0"/>
        <v>99122.777228000006</v>
      </c>
      <c r="G28" s="4">
        <f t="shared" si="0"/>
        <v>0</v>
      </c>
      <c r="H28" s="7">
        <f t="shared" si="1"/>
        <v>225329.47618599999</v>
      </c>
    </row>
    <row r="29" spans="1:8" x14ac:dyDescent="0.25">
      <c r="A29" s="8">
        <v>40575</v>
      </c>
      <c r="B29" s="9">
        <v>147452.524492</v>
      </c>
      <c r="C29" s="10">
        <v>100747.550259</v>
      </c>
      <c r="D29" s="11">
        <v>0</v>
      </c>
      <c r="E29" s="4">
        <f t="shared" si="0"/>
        <v>147452.524492</v>
      </c>
      <c r="F29" s="4">
        <f t="shared" si="0"/>
        <v>100747.550259</v>
      </c>
      <c r="G29" s="4">
        <f t="shared" si="0"/>
        <v>0</v>
      </c>
      <c r="H29" s="7">
        <f t="shared" si="1"/>
        <v>248200.07475099998</v>
      </c>
    </row>
    <row r="30" spans="1:8" x14ac:dyDescent="0.25">
      <c r="A30" s="8">
        <v>40603</v>
      </c>
      <c r="B30" s="9">
        <v>131891.91200899999</v>
      </c>
      <c r="C30" s="10">
        <v>101619.24321</v>
      </c>
      <c r="D30" s="11">
        <v>0</v>
      </c>
      <c r="E30" s="4">
        <f t="shared" si="0"/>
        <v>131891.91200899999</v>
      </c>
      <c r="F30" s="4">
        <f t="shared" si="0"/>
        <v>101619.24321</v>
      </c>
      <c r="G30" s="4">
        <f t="shared" si="0"/>
        <v>0</v>
      </c>
      <c r="H30" s="7">
        <f t="shared" si="1"/>
        <v>233511.15521900001</v>
      </c>
    </row>
    <row r="31" spans="1:8" x14ac:dyDescent="0.25">
      <c r="A31" s="8">
        <v>40634</v>
      </c>
      <c r="B31" s="9">
        <v>122935.40994</v>
      </c>
      <c r="C31" s="10">
        <v>101797.078016</v>
      </c>
      <c r="D31" s="11">
        <v>0</v>
      </c>
      <c r="E31" s="4">
        <f t="shared" si="0"/>
        <v>122935.40994</v>
      </c>
      <c r="F31" s="4">
        <f t="shared" si="0"/>
        <v>101797.078016</v>
      </c>
      <c r="G31" s="4">
        <f t="shared" si="0"/>
        <v>0</v>
      </c>
      <c r="H31" s="7">
        <f t="shared" si="1"/>
        <v>224732.487956</v>
      </c>
    </row>
    <row r="32" spans="1:8" x14ac:dyDescent="0.25">
      <c r="A32" s="8">
        <v>40664</v>
      </c>
      <c r="B32" s="9">
        <v>130639.909786</v>
      </c>
      <c r="C32" s="10">
        <v>103587.652049</v>
      </c>
      <c r="D32" s="11">
        <v>0</v>
      </c>
      <c r="E32" s="4">
        <f t="shared" si="0"/>
        <v>130639.909786</v>
      </c>
      <c r="F32" s="4">
        <f t="shared" si="0"/>
        <v>103587.652049</v>
      </c>
      <c r="G32" s="4">
        <f t="shared" si="0"/>
        <v>0</v>
      </c>
      <c r="H32" s="7">
        <f t="shared" si="1"/>
        <v>234227.561835</v>
      </c>
    </row>
    <row r="33" spans="1:8" x14ac:dyDescent="0.25">
      <c r="A33" s="8">
        <v>40695</v>
      </c>
      <c r="B33" s="9">
        <v>124235.88336599999</v>
      </c>
      <c r="C33" s="10">
        <v>102006.18698699999</v>
      </c>
      <c r="D33" s="11">
        <v>0</v>
      </c>
      <c r="E33" s="4">
        <f t="shared" si="0"/>
        <v>124235.88336599999</v>
      </c>
      <c r="F33" s="4">
        <f t="shared" si="0"/>
        <v>102006.18698699999</v>
      </c>
      <c r="G33" s="4">
        <f t="shared" si="0"/>
        <v>0</v>
      </c>
      <c r="H33" s="7">
        <f t="shared" si="1"/>
        <v>226242.07035299999</v>
      </c>
    </row>
    <row r="34" spans="1:8" x14ac:dyDescent="0.25">
      <c r="A34" s="8">
        <v>40725</v>
      </c>
      <c r="B34" s="9">
        <v>121430.154626</v>
      </c>
      <c r="C34" s="10">
        <v>103252.203989</v>
      </c>
      <c r="D34" s="11">
        <v>0</v>
      </c>
      <c r="E34" s="4">
        <f t="shared" si="0"/>
        <v>121430.154626</v>
      </c>
      <c r="F34" s="4">
        <f t="shared" si="0"/>
        <v>103252.203989</v>
      </c>
      <c r="G34" s="4">
        <f t="shared" si="0"/>
        <v>0</v>
      </c>
      <c r="H34" s="7">
        <f t="shared" si="1"/>
        <v>224682.358615</v>
      </c>
    </row>
    <row r="35" spans="1:8" x14ac:dyDescent="0.25">
      <c r="A35" s="8">
        <v>40756</v>
      </c>
      <c r="B35" s="9">
        <v>117069.13368499999</v>
      </c>
      <c r="C35" s="10">
        <v>102719.362186</v>
      </c>
      <c r="D35" s="11">
        <v>0</v>
      </c>
      <c r="E35" s="4">
        <f t="shared" si="0"/>
        <v>117069.13368499999</v>
      </c>
      <c r="F35" s="4">
        <f t="shared" si="0"/>
        <v>102719.362186</v>
      </c>
      <c r="G35" s="4">
        <f t="shared" si="0"/>
        <v>0</v>
      </c>
      <c r="H35" s="7">
        <f t="shared" si="1"/>
        <v>219788.49587099999</v>
      </c>
    </row>
    <row r="36" spans="1:8" x14ac:dyDescent="0.25">
      <c r="A36" s="8">
        <v>40787</v>
      </c>
      <c r="B36" s="9">
        <v>119547.410653</v>
      </c>
      <c r="C36" s="10">
        <v>102912.973724</v>
      </c>
      <c r="D36" s="11">
        <v>0</v>
      </c>
      <c r="E36" s="4">
        <f t="shared" si="0"/>
        <v>119547.410653</v>
      </c>
      <c r="F36" s="4">
        <f t="shared" si="0"/>
        <v>102912.973724</v>
      </c>
      <c r="G36" s="4">
        <f t="shared" si="0"/>
        <v>0</v>
      </c>
      <c r="H36" s="7">
        <f t="shared" si="1"/>
        <v>222460.38437699998</v>
      </c>
    </row>
    <row r="37" spans="1:8" x14ac:dyDescent="0.25">
      <c r="A37" s="8">
        <v>40817</v>
      </c>
      <c r="B37" s="9">
        <v>151452.10267299999</v>
      </c>
      <c r="C37" s="10">
        <v>102672.520131</v>
      </c>
      <c r="D37" s="11">
        <v>0</v>
      </c>
      <c r="E37" s="4">
        <f t="shared" si="0"/>
        <v>151452.10267299999</v>
      </c>
      <c r="F37" s="4">
        <f t="shared" si="0"/>
        <v>102672.520131</v>
      </c>
      <c r="G37" s="4">
        <f t="shared" si="0"/>
        <v>0</v>
      </c>
      <c r="H37" s="7">
        <f t="shared" si="1"/>
        <v>254124.62280399998</v>
      </c>
    </row>
    <row r="38" spans="1:8" x14ac:dyDescent="0.25">
      <c r="A38" s="8">
        <v>40848</v>
      </c>
      <c r="B38" s="9">
        <v>159400.050414</v>
      </c>
      <c r="C38" s="10">
        <v>102772.00352899999</v>
      </c>
      <c r="D38" s="11">
        <v>0</v>
      </c>
      <c r="E38" s="4">
        <f t="shared" si="0"/>
        <v>159400.050414</v>
      </c>
      <c r="F38" s="4">
        <f t="shared" si="0"/>
        <v>102772.00352899999</v>
      </c>
      <c r="G38" s="4">
        <f t="shared" si="0"/>
        <v>0</v>
      </c>
      <c r="H38" s="7">
        <f t="shared" si="1"/>
        <v>262172.05394299998</v>
      </c>
    </row>
    <row r="39" spans="1:8" x14ac:dyDescent="0.25">
      <c r="A39" s="8">
        <v>40878</v>
      </c>
      <c r="B39" s="9">
        <v>183239.93343500001</v>
      </c>
      <c r="C39" s="10">
        <v>103732.95303600001</v>
      </c>
      <c r="D39" s="11">
        <v>0</v>
      </c>
      <c r="E39" s="4">
        <f t="shared" si="0"/>
        <v>183239.93343500001</v>
      </c>
      <c r="F39" s="4">
        <f t="shared" si="0"/>
        <v>103732.95303600001</v>
      </c>
      <c r="G39" s="4">
        <f t="shared" si="0"/>
        <v>0</v>
      </c>
      <c r="H39" s="7">
        <f t="shared" si="1"/>
        <v>286972.88647100003</v>
      </c>
    </row>
    <row r="40" spans="1:8" x14ac:dyDescent="0.25">
      <c r="A40" s="8">
        <v>40909</v>
      </c>
      <c r="B40" s="9">
        <v>189472.49119900001</v>
      </c>
      <c r="C40" s="10">
        <v>104597.114319</v>
      </c>
      <c r="D40" s="11">
        <v>0</v>
      </c>
      <c r="E40" s="4">
        <f t="shared" si="0"/>
        <v>189472.49119900001</v>
      </c>
      <c r="F40" s="4">
        <f t="shared" si="0"/>
        <v>104597.114319</v>
      </c>
      <c r="G40" s="4">
        <f t="shared" si="0"/>
        <v>0</v>
      </c>
      <c r="H40" s="7">
        <f t="shared" si="1"/>
        <v>294069.60551800003</v>
      </c>
    </row>
    <row r="41" spans="1:8" x14ac:dyDescent="0.25">
      <c r="A41" s="8">
        <v>40940</v>
      </c>
      <c r="B41" s="9">
        <v>170600.564801</v>
      </c>
      <c r="C41" s="10">
        <v>104476.102207</v>
      </c>
      <c r="D41" s="11">
        <v>0</v>
      </c>
      <c r="E41" s="4">
        <f t="shared" si="0"/>
        <v>170600.564801</v>
      </c>
      <c r="F41" s="4">
        <f t="shared" si="0"/>
        <v>104476.102207</v>
      </c>
      <c r="G41" s="4">
        <f t="shared" si="0"/>
        <v>0</v>
      </c>
      <c r="H41" s="7">
        <f t="shared" si="1"/>
        <v>275076.66700800002</v>
      </c>
    </row>
    <row r="42" spans="1:8" x14ac:dyDescent="0.25">
      <c r="A42" s="8">
        <v>40969</v>
      </c>
      <c r="B42" s="9">
        <v>187343.72944200001</v>
      </c>
      <c r="C42" s="10">
        <v>103627.65614000001</v>
      </c>
      <c r="D42" s="11">
        <v>0</v>
      </c>
      <c r="E42" s="4">
        <f t="shared" si="0"/>
        <v>187343.72944200001</v>
      </c>
      <c r="F42" s="4">
        <f t="shared" si="0"/>
        <v>103627.65614000001</v>
      </c>
      <c r="G42" s="4">
        <f t="shared" si="0"/>
        <v>0</v>
      </c>
      <c r="H42" s="7">
        <f t="shared" si="1"/>
        <v>290971.38558200002</v>
      </c>
    </row>
    <row r="43" spans="1:8" x14ac:dyDescent="0.25">
      <c r="A43" s="8">
        <v>41000</v>
      </c>
      <c r="B43" s="9">
        <v>122266.237183</v>
      </c>
      <c r="C43" s="10">
        <v>102873.360136</v>
      </c>
      <c r="D43" s="11">
        <v>0</v>
      </c>
      <c r="E43" s="4">
        <f t="shared" si="0"/>
        <v>122266.237183</v>
      </c>
      <c r="F43" s="4">
        <f t="shared" si="0"/>
        <v>102873.360136</v>
      </c>
      <c r="G43" s="4">
        <f t="shared" si="0"/>
        <v>0</v>
      </c>
      <c r="H43" s="7">
        <f t="shared" si="1"/>
        <v>225139.59731899999</v>
      </c>
    </row>
    <row r="44" spans="1:8" x14ac:dyDescent="0.25">
      <c r="A44" s="8">
        <v>41030</v>
      </c>
      <c r="B44" s="9">
        <v>143981.81338800001</v>
      </c>
      <c r="C44" s="10">
        <v>103929.133615</v>
      </c>
      <c r="D44" s="11">
        <v>0</v>
      </c>
      <c r="E44" s="4">
        <f t="shared" si="0"/>
        <v>143981.81338800001</v>
      </c>
      <c r="F44" s="4">
        <f t="shared" si="0"/>
        <v>103929.133615</v>
      </c>
      <c r="G44" s="4">
        <f t="shared" si="0"/>
        <v>0</v>
      </c>
      <c r="H44" s="7">
        <f t="shared" si="1"/>
        <v>247910.94700300001</v>
      </c>
    </row>
    <row r="45" spans="1:8" x14ac:dyDescent="0.25">
      <c r="A45" s="8">
        <v>41061</v>
      </c>
      <c r="B45" s="9">
        <v>130008.766684</v>
      </c>
      <c r="C45" s="10">
        <v>102832.428124</v>
      </c>
      <c r="D45" s="11">
        <v>0</v>
      </c>
      <c r="E45" s="4">
        <f t="shared" si="0"/>
        <v>130008.766684</v>
      </c>
      <c r="F45" s="4">
        <f t="shared" si="0"/>
        <v>102832.428124</v>
      </c>
      <c r="G45" s="4">
        <f t="shared" si="0"/>
        <v>0</v>
      </c>
      <c r="H45" s="7">
        <f t="shared" si="1"/>
        <v>232841.194808</v>
      </c>
    </row>
    <row r="46" spans="1:8" x14ac:dyDescent="0.25">
      <c r="A46" s="8">
        <v>41091</v>
      </c>
      <c r="B46" s="9">
        <v>123209.20548999999</v>
      </c>
      <c r="C46" s="10">
        <v>105253.310343</v>
      </c>
      <c r="D46" s="11">
        <v>0</v>
      </c>
      <c r="E46" s="4">
        <f t="shared" si="0"/>
        <v>123209.20548999999</v>
      </c>
      <c r="F46" s="4">
        <f t="shared" si="0"/>
        <v>105253.310343</v>
      </c>
      <c r="G46" s="4">
        <f t="shared" si="0"/>
        <v>0</v>
      </c>
      <c r="H46" s="7">
        <f t="shared" si="1"/>
        <v>228462.51583300001</v>
      </c>
    </row>
    <row r="47" spans="1:8" x14ac:dyDescent="0.25">
      <c r="A47" s="8">
        <v>41122</v>
      </c>
      <c r="B47" s="9">
        <v>294833.392399</v>
      </c>
      <c r="C47" s="10">
        <v>208722.72069099999</v>
      </c>
      <c r="D47" s="11">
        <v>0</v>
      </c>
      <c r="E47" s="4">
        <f t="shared" si="0"/>
        <v>294833.392399</v>
      </c>
      <c r="F47" s="4">
        <f t="shared" si="0"/>
        <v>208722.72069099999</v>
      </c>
      <c r="G47" s="4">
        <f t="shared" si="0"/>
        <v>0</v>
      </c>
      <c r="H47" s="7">
        <f t="shared" si="1"/>
        <v>503556.11309</v>
      </c>
    </row>
    <row r="48" spans="1:8" x14ac:dyDescent="0.25">
      <c r="A48" s="8">
        <v>41153</v>
      </c>
      <c r="B48" s="9">
        <v>145681.47536800001</v>
      </c>
      <c r="C48" s="10">
        <v>103974.841076</v>
      </c>
      <c r="D48" s="11">
        <v>0</v>
      </c>
      <c r="E48" s="4">
        <f t="shared" si="0"/>
        <v>145681.47536800001</v>
      </c>
      <c r="F48" s="4">
        <f t="shared" si="0"/>
        <v>103974.841076</v>
      </c>
      <c r="G48" s="4">
        <f t="shared" si="0"/>
        <v>0</v>
      </c>
      <c r="H48" s="7">
        <f t="shared" si="1"/>
        <v>249656.316444</v>
      </c>
    </row>
    <row r="49" spans="1:8" x14ac:dyDescent="0.25">
      <c r="A49" s="8">
        <v>41183</v>
      </c>
      <c r="B49" s="9">
        <v>169571.44469599999</v>
      </c>
      <c r="C49" s="10">
        <v>104644.850313</v>
      </c>
      <c r="D49" s="11">
        <v>0</v>
      </c>
      <c r="E49" s="4">
        <f t="shared" si="0"/>
        <v>169571.44469599999</v>
      </c>
      <c r="F49" s="4">
        <f t="shared" si="0"/>
        <v>104644.850313</v>
      </c>
      <c r="G49" s="4">
        <f t="shared" si="0"/>
        <v>0</v>
      </c>
      <c r="H49" s="7">
        <f t="shared" si="1"/>
        <v>274216.29500899999</v>
      </c>
    </row>
    <row r="50" spans="1:8" x14ac:dyDescent="0.25">
      <c r="A50" s="8">
        <v>41214</v>
      </c>
      <c r="B50" s="9">
        <v>141505.13266199999</v>
      </c>
      <c r="C50" s="10">
        <v>105160.814394</v>
      </c>
      <c r="D50" s="11">
        <v>0</v>
      </c>
      <c r="E50" s="4">
        <f t="shared" si="0"/>
        <v>141505.13266199999</v>
      </c>
      <c r="F50" s="4">
        <f t="shared" si="0"/>
        <v>105160.814394</v>
      </c>
      <c r="G50" s="4">
        <f t="shared" si="0"/>
        <v>0</v>
      </c>
      <c r="H50" s="7">
        <f t="shared" si="1"/>
        <v>246665.947056</v>
      </c>
    </row>
    <row r="51" spans="1:8" x14ac:dyDescent="0.25">
      <c r="A51" s="8">
        <v>41244</v>
      </c>
      <c r="B51" s="9">
        <v>117684.09216499999</v>
      </c>
      <c r="C51" s="10">
        <v>104979.371983</v>
      </c>
      <c r="D51" s="11">
        <v>0</v>
      </c>
      <c r="E51" s="4">
        <f t="shared" si="0"/>
        <v>117684.09216499999</v>
      </c>
      <c r="F51" s="4">
        <f t="shared" si="0"/>
        <v>104979.371983</v>
      </c>
      <c r="G51" s="4">
        <f t="shared" si="0"/>
        <v>0</v>
      </c>
      <c r="H51" s="7">
        <f t="shared" si="1"/>
        <v>222663.464148</v>
      </c>
    </row>
    <row r="52" spans="1:8" x14ac:dyDescent="0.25">
      <c r="A52" s="8">
        <v>41275</v>
      </c>
      <c r="B52" s="11">
        <v>136938</v>
      </c>
      <c r="C52" s="12">
        <v>103893</v>
      </c>
      <c r="D52" s="11">
        <v>0</v>
      </c>
      <c r="E52" s="4">
        <f t="shared" si="0"/>
        <v>136938</v>
      </c>
      <c r="F52" s="4">
        <f t="shared" si="0"/>
        <v>103893</v>
      </c>
      <c r="G52" s="4">
        <f t="shared" si="0"/>
        <v>0</v>
      </c>
      <c r="H52" s="7">
        <f t="shared" si="1"/>
        <v>240831</v>
      </c>
    </row>
    <row r="53" spans="1:8" x14ac:dyDescent="0.25">
      <c r="A53" s="8">
        <v>41306</v>
      </c>
      <c r="B53" s="13">
        <v>144373</v>
      </c>
      <c r="C53" s="13">
        <v>103324</v>
      </c>
      <c r="D53" s="13">
        <v>0</v>
      </c>
      <c r="E53" s="4">
        <f t="shared" si="0"/>
        <v>144373</v>
      </c>
      <c r="F53" s="4">
        <f t="shared" si="0"/>
        <v>103324</v>
      </c>
      <c r="G53" s="4">
        <f t="shared" si="0"/>
        <v>0</v>
      </c>
      <c r="H53" s="7">
        <f t="shared" si="1"/>
        <v>247697</v>
      </c>
    </row>
    <row r="54" spans="1:8" x14ac:dyDescent="0.25">
      <c r="A54" s="8">
        <v>41334</v>
      </c>
      <c r="B54" s="13">
        <v>167115</v>
      </c>
      <c r="C54" s="13">
        <v>102699</v>
      </c>
      <c r="D54" s="13">
        <v>0</v>
      </c>
      <c r="E54" s="4">
        <f t="shared" si="0"/>
        <v>167115</v>
      </c>
      <c r="F54" s="4">
        <f t="shared" si="0"/>
        <v>102699</v>
      </c>
      <c r="G54" s="4">
        <f t="shared" si="0"/>
        <v>0</v>
      </c>
      <c r="H54" s="7">
        <f t="shared" si="1"/>
        <v>269814</v>
      </c>
    </row>
    <row r="55" spans="1:8" x14ac:dyDescent="0.25">
      <c r="A55" s="8">
        <v>41365</v>
      </c>
      <c r="B55" s="13">
        <v>180292</v>
      </c>
      <c r="C55" s="13">
        <v>103712</v>
      </c>
      <c r="D55" s="13">
        <v>0</v>
      </c>
      <c r="E55" s="4">
        <f t="shared" si="0"/>
        <v>180292</v>
      </c>
      <c r="F55" s="4">
        <f t="shared" si="0"/>
        <v>103712</v>
      </c>
      <c r="G55" s="4">
        <f t="shared" si="0"/>
        <v>0</v>
      </c>
      <c r="H55" s="7">
        <f t="shared" si="1"/>
        <v>284004</v>
      </c>
    </row>
    <row r="56" spans="1:8" x14ac:dyDescent="0.25">
      <c r="A56" s="8">
        <v>41395</v>
      </c>
      <c r="B56" s="13">
        <v>248731</v>
      </c>
      <c r="C56" s="13">
        <v>104002</v>
      </c>
      <c r="D56" s="13">
        <v>0</v>
      </c>
      <c r="E56" s="4">
        <f t="shared" si="0"/>
        <v>248731</v>
      </c>
      <c r="F56" s="4">
        <f t="shared" si="0"/>
        <v>104002</v>
      </c>
      <c r="G56" s="4">
        <f t="shared" si="0"/>
        <v>0</v>
      </c>
      <c r="H56" s="7">
        <f t="shared" si="1"/>
        <v>352733</v>
      </c>
    </row>
    <row r="57" spans="1:8" x14ac:dyDescent="0.25">
      <c r="A57" s="8">
        <v>41426</v>
      </c>
      <c r="B57" s="13">
        <v>143927</v>
      </c>
      <c r="C57" s="13">
        <v>105331</v>
      </c>
      <c r="D57" s="13">
        <v>0</v>
      </c>
      <c r="E57" s="4">
        <f t="shared" si="0"/>
        <v>143927</v>
      </c>
      <c r="F57" s="4">
        <f t="shared" si="0"/>
        <v>105331</v>
      </c>
      <c r="G57" s="4">
        <f t="shared" si="0"/>
        <v>0</v>
      </c>
      <c r="H57" s="7">
        <f t="shared" si="1"/>
        <v>249258</v>
      </c>
    </row>
    <row r="58" spans="1:8" x14ac:dyDescent="0.25">
      <c r="A58" s="8">
        <v>41456</v>
      </c>
      <c r="B58" s="13">
        <v>138162</v>
      </c>
      <c r="C58" s="13">
        <v>105940</v>
      </c>
      <c r="D58" s="13">
        <v>0</v>
      </c>
      <c r="E58" s="4">
        <f t="shared" si="0"/>
        <v>138162</v>
      </c>
      <c r="F58" s="4">
        <f t="shared" si="0"/>
        <v>105940</v>
      </c>
      <c r="G58" s="4">
        <f t="shared" si="0"/>
        <v>0</v>
      </c>
      <c r="H58" s="7">
        <f t="shared" si="1"/>
        <v>244102</v>
      </c>
    </row>
    <row r="59" spans="1:8" x14ac:dyDescent="0.25">
      <c r="A59" s="8">
        <v>41487</v>
      </c>
      <c r="B59" s="13">
        <v>191808</v>
      </c>
      <c r="C59" s="13">
        <v>107259</v>
      </c>
      <c r="D59" s="13">
        <v>0</v>
      </c>
      <c r="E59" s="4">
        <f t="shared" si="0"/>
        <v>191808</v>
      </c>
      <c r="F59" s="4">
        <f t="shared" si="0"/>
        <v>107259</v>
      </c>
      <c r="G59" s="4">
        <f t="shared" si="0"/>
        <v>0</v>
      </c>
      <c r="H59" s="7">
        <f t="shared" si="1"/>
        <v>299067</v>
      </c>
    </row>
    <row r="60" spans="1:8" x14ac:dyDescent="0.25">
      <c r="A60" s="8">
        <v>41518</v>
      </c>
      <c r="B60" s="13">
        <v>135629</v>
      </c>
      <c r="C60" s="13">
        <v>107557</v>
      </c>
      <c r="D60" s="13">
        <v>0</v>
      </c>
      <c r="E60" s="4">
        <f t="shared" si="0"/>
        <v>135629</v>
      </c>
      <c r="F60" s="4">
        <f t="shared" si="0"/>
        <v>107557</v>
      </c>
      <c r="G60" s="4">
        <f t="shared" si="0"/>
        <v>0</v>
      </c>
      <c r="H60" s="7">
        <f t="shared" si="1"/>
        <v>243186</v>
      </c>
    </row>
    <row r="61" spans="1:8" x14ac:dyDescent="0.25">
      <c r="A61" s="8">
        <v>41548</v>
      </c>
      <c r="B61" s="13">
        <v>131220</v>
      </c>
      <c r="C61" s="13">
        <v>107273</v>
      </c>
      <c r="D61" s="13">
        <v>0</v>
      </c>
      <c r="E61" s="4">
        <f t="shared" si="0"/>
        <v>131220</v>
      </c>
      <c r="F61" s="4">
        <f t="shared" si="0"/>
        <v>107273</v>
      </c>
      <c r="G61" s="4">
        <f t="shared" si="0"/>
        <v>0</v>
      </c>
      <c r="H61" s="7">
        <f t="shared" si="1"/>
        <v>238493</v>
      </c>
    </row>
    <row r="62" spans="1:8" x14ac:dyDescent="0.25">
      <c r="A62" s="8">
        <v>41579</v>
      </c>
      <c r="B62" s="13">
        <v>185628</v>
      </c>
      <c r="C62" s="13">
        <v>107050</v>
      </c>
      <c r="D62" s="13">
        <v>0</v>
      </c>
      <c r="E62" s="4">
        <f t="shared" si="0"/>
        <v>185628</v>
      </c>
      <c r="F62" s="4">
        <f t="shared" si="0"/>
        <v>107050</v>
      </c>
      <c r="G62" s="4">
        <f t="shared" si="0"/>
        <v>0</v>
      </c>
      <c r="H62" s="7">
        <f t="shared" si="1"/>
        <v>292678</v>
      </c>
    </row>
    <row r="63" spans="1:8" x14ac:dyDescent="0.25">
      <c r="A63" s="8">
        <v>41609</v>
      </c>
      <c r="B63" s="13">
        <v>140686</v>
      </c>
      <c r="C63" s="13">
        <v>106310</v>
      </c>
      <c r="D63" s="13">
        <v>0</v>
      </c>
      <c r="E63" s="4">
        <f t="shared" si="0"/>
        <v>140686</v>
      </c>
      <c r="F63" s="4">
        <f t="shared" si="0"/>
        <v>106310</v>
      </c>
      <c r="G63" s="4">
        <f t="shared" si="0"/>
        <v>0</v>
      </c>
      <c r="H63" s="7">
        <f t="shared" si="1"/>
        <v>246996</v>
      </c>
    </row>
    <row r="64" spans="1:8" x14ac:dyDescent="0.25">
      <c r="A64" s="8">
        <v>41640</v>
      </c>
      <c r="B64" s="13">
        <v>168221</v>
      </c>
      <c r="C64" s="13">
        <v>106998</v>
      </c>
      <c r="D64" s="13">
        <v>0</v>
      </c>
      <c r="E64" s="4">
        <f t="shared" si="0"/>
        <v>168221</v>
      </c>
      <c r="F64" s="4">
        <f t="shared" si="0"/>
        <v>106998</v>
      </c>
      <c r="G64" s="4">
        <f t="shared" si="0"/>
        <v>0</v>
      </c>
      <c r="H64" s="7">
        <f t="shared" si="1"/>
        <v>275219</v>
      </c>
    </row>
    <row r="65" spans="1:8" x14ac:dyDescent="0.25">
      <c r="A65" s="8">
        <v>41671</v>
      </c>
      <c r="B65" s="13">
        <v>169957</v>
      </c>
      <c r="C65" s="13">
        <v>107940</v>
      </c>
      <c r="D65" s="13">
        <v>0</v>
      </c>
      <c r="E65" s="4">
        <f t="shared" si="0"/>
        <v>169957</v>
      </c>
      <c r="F65" s="4">
        <f t="shared" si="0"/>
        <v>107940</v>
      </c>
      <c r="G65" s="4">
        <f t="shared" si="0"/>
        <v>0</v>
      </c>
      <c r="H65" s="7">
        <f t="shared" si="1"/>
        <v>277897</v>
      </c>
    </row>
    <row r="66" spans="1:8" x14ac:dyDescent="0.25">
      <c r="A66" s="8">
        <v>41699</v>
      </c>
      <c r="B66" s="13">
        <v>189519</v>
      </c>
      <c r="C66" s="13">
        <v>108138</v>
      </c>
      <c r="D66" s="13">
        <v>0</v>
      </c>
      <c r="E66" s="4">
        <f t="shared" si="0"/>
        <v>189519</v>
      </c>
      <c r="F66" s="4">
        <f t="shared" si="0"/>
        <v>108138</v>
      </c>
      <c r="G66" s="4">
        <f t="shared" si="0"/>
        <v>0</v>
      </c>
      <c r="H66" s="7">
        <f t="shared" si="1"/>
        <v>297657</v>
      </c>
    </row>
    <row r="67" spans="1:8" x14ac:dyDescent="0.25">
      <c r="A67" s="8">
        <v>41730</v>
      </c>
      <c r="B67" s="13">
        <v>187173</v>
      </c>
      <c r="C67" s="13">
        <v>109379</v>
      </c>
      <c r="D67" s="13">
        <v>0</v>
      </c>
      <c r="E67" s="4">
        <f t="shared" si="0"/>
        <v>187173</v>
      </c>
      <c r="F67" s="4">
        <f t="shared" si="0"/>
        <v>109379</v>
      </c>
      <c r="G67" s="4">
        <f t="shared" si="0"/>
        <v>0</v>
      </c>
      <c r="H67" s="7">
        <f t="shared" si="1"/>
        <v>296552</v>
      </c>
    </row>
    <row r="68" spans="1:8" x14ac:dyDescent="0.25">
      <c r="A68" s="8">
        <v>41760</v>
      </c>
      <c r="B68" s="13">
        <v>369777</v>
      </c>
      <c r="C68" s="13">
        <v>110040</v>
      </c>
      <c r="D68" s="13">
        <v>0</v>
      </c>
      <c r="E68" s="4">
        <f t="shared" si="0"/>
        <v>369777</v>
      </c>
      <c r="F68" s="4">
        <f t="shared" si="0"/>
        <v>110040</v>
      </c>
      <c r="G68" s="4">
        <f t="shared" si="0"/>
        <v>0</v>
      </c>
      <c r="H68" s="7">
        <f t="shared" si="1"/>
        <v>479817</v>
      </c>
    </row>
    <row r="69" spans="1:8" x14ac:dyDescent="0.25">
      <c r="A69" s="8">
        <v>41791</v>
      </c>
      <c r="B69" s="13">
        <v>334974</v>
      </c>
      <c r="C69" s="13">
        <v>109684</v>
      </c>
      <c r="D69" s="13">
        <v>0</v>
      </c>
      <c r="E69" s="4">
        <f t="shared" ref="E69:G77" si="2">B69</f>
        <v>334974</v>
      </c>
      <c r="F69" s="4">
        <f t="shared" si="2"/>
        <v>109684</v>
      </c>
      <c r="G69" s="4">
        <f t="shared" si="2"/>
        <v>0</v>
      </c>
      <c r="H69" s="7">
        <f t="shared" ref="H69:H77" si="3">SUM(E69:G69)</f>
        <v>444658</v>
      </c>
    </row>
    <row r="70" spans="1:8" x14ac:dyDescent="0.25">
      <c r="A70" s="8">
        <v>41821</v>
      </c>
      <c r="B70" s="13">
        <v>320587</v>
      </c>
      <c r="C70" s="13">
        <v>109082</v>
      </c>
      <c r="D70" s="13">
        <v>0</v>
      </c>
      <c r="E70" s="4">
        <f t="shared" si="2"/>
        <v>320587</v>
      </c>
      <c r="F70" s="4">
        <f t="shared" si="2"/>
        <v>109082</v>
      </c>
      <c r="G70" s="4">
        <f t="shared" si="2"/>
        <v>0</v>
      </c>
      <c r="H70" s="7">
        <f t="shared" si="3"/>
        <v>429669</v>
      </c>
    </row>
    <row r="71" spans="1:8" x14ac:dyDescent="0.25">
      <c r="A71" s="8">
        <v>41852</v>
      </c>
      <c r="B71" s="13">
        <v>231565</v>
      </c>
      <c r="C71" s="13">
        <v>109464</v>
      </c>
      <c r="D71" s="13">
        <v>0</v>
      </c>
      <c r="E71" s="4">
        <f t="shared" si="2"/>
        <v>231565</v>
      </c>
      <c r="F71" s="4">
        <f t="shared" si="2"/>
        <v>109464</v>
      </c>
      <c r="G71" s="4">
        <f t="shared" si="2"/>
        <v>0</v>
      </c>
      <c r="H71" s="7">
        <f t="shared" si="3"/>
        <v>341029</v>
      </c>
    </row>
    <row r="72" spans="1:8" x14ac:dyDescent="0.25">
      <c r="A72" s="8">
        <v>41883</v>
      </c>
      <c r="B72" s="13">
        <v>208253</v>
      </c>
      <c r="C72" s="13">
        <v>109565</v>
      </c>
      <c r="D72" s="13">
        <v>0</v>
      </c>
      <c r="E72" s="4">
        <f t="shared" si="2"/>
        <v>208253</v>
      </c>
      <c r="F72" s="4">
        <f t="shared" si="2"/>
        <v>109565</v>
      </c>
      <c r="G72" s="4">
        <f t="shared" si="2"/>
        <v>0</v>
      </c>
      <c r="H72" s="7">
        <f t="shared" si="3"/>
        <v>317818</v>
      </c>
    </row>
    <row r="73" spans="1:8" x14ac:dyDescent="0.25">
      <c r="A73" s="8">
        <v>41913</v>
      </c>
      <c r="B73" s="13">
        <v>191176</v>
      </c>
      <c r="C73" s="13">
        <v>113777</v>
      </c>
      <c r="D73" s="13">
        <v>0</v>
      </c>
      <c r="E73" s="4">
        <f t="shared" si="2"/>
        <v>191176</v>
      </c>
      <c r="F73" s="4">
        <f t="shared" si="2"/>
        <v>113777</v>
      </c>
      <c r="G73" s="4">
        <f t="shared" si="2"/>
        <v>0</v>
      </c>
      <c r="H73" s="7">
        <f t="shared" si="3"/>
        <v>304953</v>
      </c>
    </row>
    <row r="74" spans="1:8" x14ac:dyDescent="0.25">
      <c r="A74" s="8">
        <v>41944</v>
      </c>
      <c r="B74" s="13">
        <v>186518</v>
      </c>
      <c r="C74" s="13">
        <v>114442</v>
      </c>
      <c r="D74" s="13">
        <v>0</v>
      </c>
      <c r="E74" s="4">
        <f t="shared" si="2"/>
        <v>186518</v>
      </c>
      <c r="F74" s="4">
        <f t="shared" si="2"/>
        <v>114442</v>
      </c>
      <c r="G74" s="4">
        <f t="shared" si="2"/>
        <v>0</v>
      </c>
      <c r="H74" s="7">
        <f t="shared" si="3"/>
        <v>300960</v>
      </c>
    </row>
    <row r="75" spans="1:8" x14ac:dyDescent="0.25">
      <c r="A75" s="8">
        <v>41974</v>
      </c>
      <c r="B75" s="13">
        <v>140686</v>
      </c>
      <c r="C75" s="13">
        <v>115205</v>
      </c>
      <c r="D75" s="13">
        <v>0</v>
      </c>
      <c r="E75" s="4">
        <f t="shared" si="2"/>
        <v>140686</v>
      </c>
      <c r="F75" s="4">
        <f t="shared" si="2"/>
        <v>115205</v>
      </c>
      <c r="G75" s="4">
        <f t="shared" si="2"/>
        <v>0</v>
      </c>
      <c r="H75" s="7">
        <f t="shared" si="3"/>
        <v>255891</v>
      </c>
    </row>
    <row r="76" spans="1:8" x14ac:dyDescent="0.25">
      <c r="A76" s="8">
        <v>42005</v>
      </c>
      <c r="B76" s="13">
        <v>196445.81662100001</v>
      </c>
      <c r="C76" s="13">
        <v>116963.426301</v>
      </c>
      <c r="D76" s="13">
        <v>0</v>
      </c>
      <c r="E76" s="4">
        <f t="shared" si="2"/>
        <v>196445.81662100001</v>
      </c>
      <c r="F76" s="4">
        <f t="shared" si="2"/>
        <v>116963.426301</v>
      </c>
      <c r="G76" s="4">
        <f t="shared" si="2"/>
        <v>0</v>
      </c>
      <c r="H76" s="7">
        <f t="shared" si="3"/>
        <v>313409.242922</v>
      </c>
    </row>
    <row r="77" spans="1:8" x14ac:dyDescent="0.25">
      <c r="A77" s="8">
        <v>42036</v>
      </c>
      <c r="B77" s="13">
        <v>226755.47859300001</v>
      </c>
      <c r="C77" s="13">
        <v>118330.80326</v>
      </c>
      <c r="D77" s="13">
        <v>0</v>
      </c>
      <c r="E77" s="4">
        <f t="shared" si="2"/>
        <v>226755.47859300001</v>
      </c>
      <c r="F77" s="4">
        <f t="shared" si="2"/>
        <v>118330.80326</v>
      </c>
      <c r="G77" s="4">
        <f t="shared" si="2"/>
        <v>0</v>
      </c>
      <c r="H77" s="7">
        <f t="shared" si="3"/>
        <v>345086.28185299999</v>
      </c>
    </row>
    <row r="78" spans="1:8" x14ac:dyDescent="0.25">
      <c r="A78" s="8">
        <v>42064</v>
      </c>
      <c r="B78" s="13">
        <v>193106.78375500001</v>
      </c>
      <c r="C78" s="13">
        <v>118962.862253</v>
      </c>
      <c r="D78" s="13">
        <v>0</v>
      </c>
      <c r="E78" s="13">
        <v>193106.78375500001</v>
      </c>
      <c r="F78" s="13">
        <v>118962.862253</v>
      </c>
      <c r="G78" s="13">
        <v>0</v>
      </c>
      <c r="H78" s="13">
        <f>+E78+F78</f>
        <v>312069.64600800001</v>
      </c>
    </row>
    <row r="79" spans="1:8" x14ac:dyDescent="0.25">
      <c r="A79" s="14">
        <v>42095</v>
      </c>
      <c r="B79" s="13">
        <v>267716.00279</v>
      </c>
      <c r="C79" s="13">
        <v>122775.03110599999</v>
      </c>
      <c r="D79" s="13">
        <v>0</v>
      </c>
      <c r="E79" s="13">
        <v>267716.00279</v>
      </c>
      <c r="F79" s="13">
        <v>122775.03110599999</v>
      </c>
      <c r="G79" s="15"/>
      <c r="H79" s="13">
        <f>+E79+F79</f>
        <v>390491.03389600001</v>
      </c>
    </row>
    <row r="80" spans="1:8" x14ac:dyDescent="0.25">
      <c r="A80" s="16">
        <v>42125</v>
      </c>
      <c r="B80" s="17">
        <v>211286.462871</v>
      </c>
      <c r="C80" s="17">
        <v>122185.864854</v>
      </c>
      <c r="D80" s="17">
        <v>0</v>
      </c>
      <c r="E80" s="17">
        <v>211286.462871</v>
      </c>
      <c r="F80" s="17">
        <v>122185.864854</v>
      </c>
      <c r="G80" s="17">
        <v>0</v>
      </c>
      <c r="H80" s="17">
        <f t="shared" ref="H80" si="4">+E80+F80</f>
        <v>333472.32772499998</v>
      </c>
    </row>
    <row r="81" spans="1:10" x14ac:dyDescent="0.25">
      <c r="A81" s="16">
        <v>42168</v>
      </c>
      <c r="B81" s="17">
        <v>211286.462871</v>
      </c>
      <c r="C81" s="17">
        <v>123295.032424</v>
      </c>
      <c r="D81" s="17">
        <v>0</v>
      </c>
      <c r="E81" s="17">
        <v>211286.462871</v>
      </c>
      <c r="F81" s="17">
        <v>123295.032424</v>
      </c>
      <c r="G81" s="17">
        <v>0</v>
      </c>
      <c r="H81" s="17">
        <v>334581.49529499997</v>
      </c>
    </row>
    <row r="82" spans="1:10" x14ac:dyDescent="0.25">
      <c r="A82" s="16">
        <v>42198</v>
      </c>
      <c r="B82" s="17">
        <v>165683.93131700001</v>
      </c>
      <c r="C82" s="17">
        <v>122645.042778</v>
      </c>
      <c r="D82" s="17">
        <v>0</v>
      </c>
      <c r="E82" s="17">
        <v>165683.93131700001</v>
      </c>
      <c r="F82" s="17">
        <v>122645.042778</v>
      </c>
      <c r="G82" s="17">
        <v>0</v>
      </c>
      <c r="H82" s="17">
        <v>288328.97409500001</v>
      </c>
    </row>
    <row r="83" spans="1:10" x14ac:dyDescent="0.25">
      <c r="A83" s="16">
        <v>42233</v>
      </c>
      <c r="B83" s="17">
        <v>191169.87544999999</v>
      </c>
      <c r="C83" s="17">
        <v>126374.654904</v>
      </c>
      <c r="D83" s="17">
        <v>0</v>
      </c>
      <c r="E83" s="17">
        <v>191169.87544999999</v>
      </c>
      <c r="F83" s="17">
        <v>126374.654904</v>
      </c>
      <c r="G83" s="17">
        <v>0</v>
      </c>
      <c r="H83" s="17">
        <v>317544.53035399999</v>
      </c>
    </row>
    <row r="84" spans="1:10" x14ac:dyDescent="0.25">
      <c r="A84" s="16">
        <v>42260</v>
      </c>
      <c r="B84" s="17">
        <v>205991.42054399999</v>
      </c>
      <c r="C84" s="17">
        <v>129431.67171900001</v>
      </c>
      <c r="D84" s="17">
        <v>0</v>
      </c>
      <c r="E84" s="17">
        <v>205991.42054399999</v>
      </c>
      <c r="F84" s="17">
        <v>129431.67171900001</v>
      </c>
      <c r="G84" s="17">
        <v>0</v>
      </c>
      <c r="H84" s="17">
        <v>335423.09226300003</v>
      </c>
    </row>
    <row r="85" spans="1:10" x14ac:dyDescent="0.25">
      <c r="A85" s="16">
        <v>42289</v>
      </c>
      <c r="B85" s="17">
        <v>322218.48204999999</v>
      </c>
      <c r="C85" s="17">
        <v>131775.17202699999</v>
      </c>
      <c r="D85" s="17">
        <v>0</v>
      </c>
      <c r="E85" s="17">
        <v>313535.09081999998</v>
      </c>
      <c r="F85" s="17">
        <v>131775.17202699999</v>
      </c>
      <c r="G85" s="17">
        <v>0</v>
      </c>
      <c r="H85" s="17">
        <v>445310.26284699998</v>
      </c>
    </row>
    <row r="86" spans="1:10" x14ac:dyDescent="0.25">
      <c r="A86" s="16">
        <v>42320</v>
      </c>
      <c r="B86" s="13">
        <v>465504.67615100002</v>
      </c>
      <c r="C86" s="13">
        <v>130351.37401</v>
      </c>
      <c r="D86" s="13">
        <v>0</v>
      </c>
      <c r="E86" s="13">
        <f>342765920131/1000000</f>
        <v>342765.92013099999</v>
      </c>
      <c r="F86" s="13">
        <v>130351.37401</v>
      </c>
      <c r="G86" s="13">
        <v>0</v>
      </c>
      <c r="H86" s="13">
        <f>+F86+E86</f>
        <v>473117.29414100002</v>
      </c>
    </row>
    <row r="87" spans="1:10" x14ac:dyDescent="0.25">
      <c r="A87" s="16">
        <v>42350</v>
      </c>
      <c r="B87" s="17">
        <v>453137.30839299998</v>
      </c>
      <c r="C87" s="17">
        <v>133902.182375</v>
      </c>
      <c r="D87" s="17">
        <v>0</v>
      </c>
      <c r="E87" s="17">
        <v>409301.602274</v>
      </c>
      <c r="F87" s="17">
        <v>133902.182375</v>
      </c>
      <c r="G87" s="17">
        <v>0</v>
      </c>
      <c r="H87" s="17">
        <f>+F87+E87</f>
        <v>543203.78464900004</v>
      </c>
      <c r="J87" s="18"/>
    </row>
    <row r="88" spans="1:10" x14ac:dyDescent="0.25">
      <c r="A88" s="14">
        <v>42383</v>
      </c>
      <c r="B88" s="13">
        <v>416156.06825999997</v>
      </c>
      <c r="C88" s="13">
        <v>136176.586476</v>
      </c>
      <c r="D88" s="13">
        <v>0</v>
      </c>
      <c r="E88" s="13">
        <v>416668.95564399997</v>
      </c>
      <c r="F88" s="13">
        <v>136176.586476</v>
      </c>
      <c r="G88" s="13">
        <v>0</v>
      </c>
      <c r="H88" s="17">
        <f t="shared" ref="H88:H89" si="5">+F88+E88</f>
        <v>552845.54212</v>
      </c>
      <c r="J88" s="18"/>
    </row>
    <row r="89" spans="1:10" x14ac:dyDescent="0.25">
      <c r="A89" s="16">
        <v>42414</v>
      </c>
      <c r="B89" s="17">
        <v>490681.06111900002</v>
      </c>
      <c r="C89" s="17">
        <v>152890.46612699999</v>
      </c>
      <c r="D89" s="17">
        <v>0</v>
      </c>
      <c r="E89" s="17">
        <v>490735.66804600001</v>
      </c>
      <c r="F89" s="17">
        <v>152890.46612699999</v>
      </c>
      <c r="G89" s="17">
        <v>0</v>
      </c>
      <c r="H89" s="17">
        <f t="shared" si="5"/>
        <v>643626.134173</v>
      </c>
      <c r="J89" s="18"/>
    </row>
    <row r="90" spans="1:10" x14ac:dyDescent="0.25">
      <c r="A90" s="16">
        <v>42444</v>
      </c>
      <c r="B90" s="17">
        <v>478722.22190800001</v>
      </c>
      <c r="C90" s="17">
        <v>153609.671535</v>
      </c>
      <c r="D90" s="17">
        <v>0</v>
      </c>
      <c r="E90" s="17">
        <v>478722.22190800001</v>
      </c>
      <c r="F90" s="17">
        <v>153609.671535</v>
      </c>
      <c r="G90" s="17">
        <v>0</v>
      </c>
      <c r="H90" s="17">
        <v>632331.89344300004</v>
      </c>
      <c r="J90" s="18"/>
    </row>
    <row r="91" spans="1:10" x14ac:dyDescent="0.25">
      <c r="A91" s="16">
        <v>42476</v>
      </c>
      <c r="B91" s="17">
        <v>550123.65948000003</v>
      </c>
      <c r="C91" s="17">
        <v>151228.016924</v>
      </c>
      <c r="D91" s="17">
        <v>0</v>
      </c>
      <c r="E91" s="17">
        <v>549989.13453200005</v>
      </c>
      <c r="F91" s="17">
        <v>151228.016924</v>
      </c>
      <c r="G91" s="17">
        <v>0</v>
      </c>
      <c r="H91" s="17">
        <v>701217.15145600005</v>
      </c>
      <c r="J91" s="18"/>
    </row>
    <row r="92" spans="1:10" x14ac:dyDescent="0.25">
      <c r="A92" s="14">
        <v>42504</v>
      </c>
      <c r="B92" s="13">
        <v>383780.924872</v>
      </c>
      <c r="C92" s="13">
        <v>148795.13014600001</v>
      </c>
      <c r="D92" s="13">
        <v>0</v>
      </c>
      <c r="E92" s="13">
        <v>383769.94321499998</v>
      </c>
      <c r="F92" s="13">
        <v>148795.13014600001</v>
      </c>
      <c r="G92" s="13">
        <v>0</v>
      </c>
      <c r="H92" s="13">
        <v>532565.07336100005</v>
      </c>
      <c r="J92" s="18"/>
    </row>
    <row r="93" spans="1:10" x14ac:dyDescent="0.25">
      <c r="A93" s="16">
        <v>42535</v>
      </c>
      <c r="B93" s="17">
        <v>272753</v>
      </c>
      <c r="C93" s="17">
        <v>141669</v>
      </c>
      <c r="D93" s="17"/>
      <c r="E93" s="17">
        <v>272468</v>
      </c>
      <c r="F93" s="17">
        <v>141669</v>
      </c>
      <c r="G93" s="17"/>
      <c r="H93" s="17">
        <f>SUM(E93:G93)</f>
        <v>414137</v>
      </c>
    </row>
    <row r="94" spans="1:10" x14ac:dyDescent="0.25">
      <c r="A94" s="16">
        <v>42562</v>
      </c>
      <c r="B94" s="17">
        <v>272346.492638</v>
      </c>
      <c r="C94" s="17">
        <v>148711.24946299999</v>
      </c>
      <c r="D94" s="17">
        <v>0</v>
      </c>
      <c r="E94" s="17">
        <v>272346.492638</v>
      </c>
      <c r="F94" s="17">
        <v>148711.24946299999</v>
      </c>
      <c r="G94" s="17">
        <v>0</v>
      </c>
      <c r="H94" s="17">
        <v>421057.74210099998</v>
      </c>
    </row>
    <row r="95" spans="1:10" x14ac:dyDescent="0.25">
      <c r="A95" s="16">
        <v>42602</v>
      </c>
      <c r="B95" s="17">
        <v>275961.20329999999</v>
      </c>
      <c r="C95" s="17">
        <v>161640.60606200001</v>
      </c>
      <c r="D95" s="17">
        <v>0</v>
      </c>
      <c r="E95" s="17">
        <v>275961.20329999999</v>
      </c>
      <c r="F95" s="17">
        <v>161640.60606200001</v>
      </c>
      <c r="G95" s="17">
        <v>0</v>
      </c>
      <c r="H95" s="17">
        <v>437601.80936200003</v>
      </c>
    </row>
    <row r="96" spans="1:10" x14ac:dyDescent="0.25">
      <c r="A96" s="16">
        <v>42625</v>
      </c>
      <c r="B96" s="17">
        <v>318952.33322899998</v>
      </c>
      <c r="C96" s="17">
        <v>152301.18067999999</v>
      </c>
      <c r="D96" s="17">
        <v>0</v>
      </c>
      <c r="E96" s="17">
        <v>318952.33322899998</v>
      </c>
      <c r="F96" s="17">
        <v>152301.18067999999</v>
      </c>
      <c r="G96" s="17">
        <v>0</v>
      </c>
      <c r="H96" s="17">
        <v>471253.51390899997</v>
      </c>
    </row>
    <row r="97" spans="1:12" x14ac:dyDescent="0.25">
      <c r="A97" s="14">
        <v>42659</v>
      </c>
      <c r="B97" s="13">
        <v>298015.82059000002</v>
      </c>
      <c r="C97" s="13">
        <v>148983.04361299999</v>
      </c>
      <c r="D97" s="13">
        <v>0</v>
      </c>
      <c r="E97" s="13">
        <v>298015.82059000002</v>
      </c>
      <c r="F97" s="13">
        <v>148983.04361299999</v>
      </c>
      <c r="G97" s="13">
        <v>0</v>
      </c>
      <c r="H97" s="13">
        <v>446998.86420299998</v>
      </c>
    </row>
    <row r="98" spans="1:12" x14ac:dyDescent="0.25">
      <c r="A98" s="14">
        <v>42690</v>
      </c>
      <c r="B98" s="13">
        <v>320623</v>
      </c>
      <c r="C98" s="13">
        <v>148164</v>
      </c>
      <c r="D98" s="13"/>
      <c r="E98" s="13">
        <v>299964</v>
      </c>
      <c r="F98" s="13">
        <v>141019</v>
      </c>
      <c r="G98" s="13"/>
      <c r="H98" s="13">
        <f>SUM(E98:F98)</f>
        <v>440983</v>
      </c>
    </row>
    <row r="99" spans="1:12" x14ac:dyDescent="0.25">
      <c r="A99" s="14">
        <v>42717</v>
      </c>
      <c r="B99" s="13">
        <v>328485</v>
      </c>
      <c r="C99" s="13">
        <v>148577</v>
      </c>
      <c r="D99" s="13">
        <v>0</v>
      </c>
      <c r="E99" s="13">
        <v>285502</v>
      </c>
      <c r="F99" s="13">
        <v>137174</v>
      </c>
      <c r="G99" s="13">
        <v>0</v>
      </c>
      <c r="H99" s="13">
        <v>422676</v>
      </c>
    </row>
    <row r="100" spans="1:12" x14ac:dyDescent="0.25">
      <c r="A100" s="14">
        <v>42748</v>
      </c>
      <c r="B100" s="13">
        <v>255319.06461199999</v>
      </c>
      <c r="C100" s="13">
        <v>165212.702884</v>
      </c>
      <c r="D100" s="13">
        <v>0</v>
      </c>
      <c r="E100" s="13">
        <v>253930.631146</v>
      </c>
      <c r="F100" s="13">
        <v>165198.702884</v>
      </c>
      <c r="G100" s="13"/>
      <c r="H100" s="13">
        <f>SUM(E100:F100)</f>
        <v>419129.33403000003</v>
      </c>
    </row>
    <row r="101" spans="1:12" x14ac:dyDescent="0.25">
      <c r="A101" s="14">
        <v>42779</v>
      </c>
      <c r="B101" s="13">
        <v>321076.34663300001</v>
      </c>
      <c r="C101" s="13">
        <v>160610.199738</v>
      </c>
      <c r="D101" s="13"/>
      <c r="E101" s="13">
        <v>320814.53416699998</v>
      </c>
      <c r="F101" s="13">
        <v>160045.20017600001</v>
      </c>
      <c r="G101" s="13"/>
      <c r="H101" s="13">
        <f>SUM(E101:F101)</f>
        <v>480859.73434299999</v>
      </c>
      <c r="K101" s="19"/>
      <c r="L101" s="19"/>
    </row>
    <row r="102" spans="1:12" x14ac:dyDescent="0.25">
      <c r="A102" s="14">
        <v>42814</v>
      </c>
      <c r="B102" s="13">
        <v>301240.28000700002</v>
      </c>
      <c r="C102" s="13">
        <v>160824.268774</v>
      </c>
      <c r="D102" s="13">
        <v>0</v>
      </c>
      <c r="E102" s="13">
        <v>301240.28000700002</v>
      </c>
      <c r="F102" s="13">
        <v>160071</v>
      </c>
      <c r="G102" s="13">
        <v>0</v>
      </c>
      <c r="H102" s="13">
        <f t="shared" ref="H102:H108" si="6">+F102+E102</f>
        <v>461311.28000700002</v>
      </c>
      <c r="K102" s="19"/>
      <c r="L102" s="19"/>
    </row>
    <row r="103" spans="1:12" x14ac:dyDescent="0.25">
      <c r="A103" s="14">
        <v>42845</v>
      </c>
      <c r="B103" s="13">
        <v>275474.52792899997</v>
      </c>
      <c r="C103" s="13">
        <v>160599.41381699999</v>
      </c>
      <c r="D103" s="13">
        <v>0</v>
      </c>
      <c r="E103" s="13">
        <v>275388.34649899998</v>
      </c>
      <c r="F103" s="13">
        <v>159912.0631728</v>
      </c>
      <c r="G103" s="13"/>
      <c r="H103" s="13">
        <f t="shared" si="6"/>
        <v>435300.40967179998</v>
      </c>
      <c r="J103" s="20"/>
      <c r="K103" s="20"/>
    </row>
    <row r="104" spans="1:12" x14ac:dyDescent="0.25">
      <c r="A104" s="14">
        <v>42875</v>
      </c>
      <c r="B104" s="13">
        <v>273140.210677</v>
      </c>
      <c r="C104" s="13">
        <v>143901.834871</v>
      </c>
      <c r="D104" s="13">
        <v>0</v>
      </c>
      <c r="E104" s="13">
        <v>273972.181301</v>
      </c>
      <c r="F104" s="13">
        <v>143901.834871</v>
      </c>
      <c r="G104" s="13">
        <v>0</v>
      </c>
      <c r="H104" s="13">
        <f t="shared" si="6"/>
        <v>417874.01617199997</v>
      </c>
      <c r="J104" s="20"/>
      <c r="K104" s="20"/>
    </row>
    <row r="105" spans="1:12" x14ac:dyDescent="0.25">
      <c r="A105" s="14">
        <v>42906</v>
      </c>
      <c r="B105" s="13">
        <v>246899.88600299999</v>
      </c>
      <c r="C105" s="13">
        <v>164682.87566799999</v>
      </c>
      <c r="D105" s="13">
        <v>0</v>
      </c>
      <c r="E105" s="13">
        <v>246900.34305200001</v>
      </c>
      <c r="F105" s="13">
        <v>164682.87566799999</v>
      </c>
      <c r="G105" s="13"/>
      <c r="H105" s="13">
        <f t="shared" si="6"/>
        <v>411583.21872</v>
      </c>
      <c r="J105" s="20"/>
      <c r="K105" s="20"/>
    </row>
    <row r="106" spans="1:12" x14ac:dyDescent="0.25">
      <c r="A106" s="14">
        <v>42936</v>
      </c>
      <c r="B106" s="13">
        <v>235445.55930200001</v>
      </c>
      <c r="C106" s="13">
        <v>150868.60389299999</v>
      </c>
      <c r="D106" s="13">
        <v>0</v>
      </c>
      <c r="E106" s="13">
        <v>235445.55930200001</v>
      </c>
      <c r="F106" s="13">
        <v>150868.60389299999</v>
      </c>
      <c r="G106" s="13"/>
      <c r="H106" s="13">
        <f t="shared" si="6"/>
        <v>386314.16319500003</v>
      </c>
      <c r="J106" s="20"/>
      <c r="K106" s="20"/>
    </row>
    <row r="107" spans="1:12" x14ac:dyDescent="0.25">
      <c r="A107" s="14">
        <v>42967</v>
      </c>
      <c r="B107" s="13">
        <v>247405.52911900001</v>
      </c>
      <c r="C107" s="13">
        <v>150792.930681</v>
      </c>
      <c r="D107" s="13">
        <v>0</v>
      </c>
      <c r="E107" s="13">
        <v>247406.02249599999</v>
      </c>
      <c r="F107" s="13">
        <v>150792.930681</v>
      </c>
      <c r="G107" s="13"/>
      <c r="H107" s="13">
        <f t="shared" si="6"/>
        <v>398198.95317699999</v>
      </c>
      <c r="J107" s="20"/>
      <c r="K107" s="20"/>
    </row>
    <row r="108" spans="1:12" x14ac:dyDescent="0.25">
      <c r="A108" s="14">
        <v>42998</v>
      </c>
      <c r="B108" s="13">
        <v>260360.976306</v>
      </c>
      <c r="C108" s="13">
        <v>152789.01474499999</v>
      </c>
      <c r="D108" s="13">
        <v>0</v>
      </c>
      <c r="E108" s="13">
        <v>260360.976306</v>
      </c>
      <c r="F108" s="13">
        <v>152789.01474499999</v>
      </c>
      <c r="G108" s="13">
        <v>0</v>
      </c>
      <c r="H108" s="13">
        <f t="shared" si="6"/>
        <v>413149.99105099996</v>
      </c>
      <c r="J108" s="20"/>
      <c r="K108" s="20"/>
      <c r="L108" s="20"/>
    </row>
    <row r="109" spans="1:12" x14ac:dyDescent="0.25">
      <c r="A109" s="14">
        <v>43028</v>
      </c>
      <c r="B109" s="13">
        <v>285524.793557</v>
      </c>
      <c r="C109" s="13">
        <v>153733.7220187544</v>
      </c>
      <c r="D109" s="13">
        <v>712.64859100000001</v>
      </c>
      <c r="E109" s="13">
        <v>285524.793557</v>
      </c>
      <c r="F109" s="13">
        <v>153733.7220187544</v>
      </c>
      <c r="G109" s="13">
        <v>453.30413399999998</v>
      </c>
      <c r="H109" s="13">
        <f t="shared" ref="H109:H121" si="7">+F109+E109+G109</f>
        <v>439711.81970975437</v>
      </c>
      <c r="J109" s="20"/>
      <c r="K109" s="20"/>
      <c r="L109" s="20"/>
    </row>
    <row r="110" spans="1:12" x14ac:dyDescent="0.25">
      <c r="A110" s="14">
        <v>43059</v>
      </c>
      <c r="B110" s="13">
        <v>283966</v>
      </c>
      <c r="C110" s="13">
        <v>166183.70261499999</v>
      </c>
      <c r="D110" s="13">
        <v>748.90653199999997</v>
      </c>
      <c r="E110" s="13">
        <v>283966</v>
      </c>
      <c r="F110" s="13">
        <v>166183.70261499999</v>
      </c>
      <c r="G110" s="13">
        <v>470.44005199999998</v>
      </c>
      <c r="H110" s="13">
        <f t="shared" si="7"/>
        <v>450620.14266699995</v>
      </c>
      <c r="J110" s="20"/>
      <c r="K110" s="20"/>
      <c r="L110" s="20"/>
    </row>
    <row r="111" spans="1:12" x14ac:dyDescent="0.25">
      <c r="A111" s="14">
        <v>43089</v>
      </c>
      <c r="B111" s="13">
        <v>291164.41864300001</v>
      </c>
      <c r="C111" s="13">
        <v>165511.05338</v>
      </c>
      <c r="D111" s="13">
        <v>491.80910499999999</v>
      </c>
      <c r="E111" s="13">
        <v>291201.80753699999</v>
      </c>
      <c r="F111" s="13">
        <v>165511.05338</v>
      </c>
      <c r="G111" s="13">
        <v>449.17211765999997</v>
      </c>
      <c r="H111" s="13">
        <f t="shared" si="7"/>
        <v>457162.03303465998</v>
      </c>
      <c r="J111" s="20"/>
      <c r="K111" s="20"/>
    </row>
    <row r="112" spans="1:12" x14ac:dyDescent="0.25">
      <c r="A112" s="14">
        <v>43120</v>
      </c>
      <c r="B112" s="13">
        <v>273009.56703799998</v>
      </c>
      <c r="C112" s="13">
        <v>167826.62139499999</v>
      </c>
      <c r="D112" s="13">
        <v>759.19675900000004</v>
      </c>
      <c r="E112" s="13">
        <v>273009.56703799998</v>
      </c>
      <c r="F112" s="13">
        <v>167826.62139499999</v>
      </c>
      <c r="G112" s="13">
        <v>759.19675900000004</v>
      </c>
      <c r="H112" s="13">
        <f t="shared" si="7"/>
        <v>441595.38519200002</v>
      </c>
      <c r="J112" s="20"/>
      <c r="K112" s="20"/>
    </row>
    <row r="113" spans="1:11" x14ac:dyDescent="0.25">
      <c r="A113" s="14">
        <v>43151</v>
      </c>
      <c r="B113" s="13">
        <v>289321.75773399998</v>
      </c>
      <c r="C113" s="13">
        <v>166385.13523399999</v>
      </c>
      <c r="D113" s="13">
        <v>550.688219</v>
      </c>
      <c r="E113" s="13">
        <v>289321.75773399998</v>
      </c>
      <c r="F113" s="13">
        <v>166385.13523399999</v>
      </c>
      <c r="G113" s="13">
        <v>550.688219</v>
      </c>
      <c r="H113" s="13">
        <f t="shared" si="7"/>
        <v>456257.58118699997</v>
      </c>
      <c r="J113" s="20"/>
      <c r="K113" s="20"/>
    </row>
    <row r="114" spans="1:11" x14ac:dyDescent="0.25">
      <c r="A114" s="14">
        <v>43179</v>
      </c>
      <c r="B114" s="13">
        <v>353758.38944499998</v>
      </c>
      <c r="C114" s="13">
        <v>165535.07679699999</v>
      </c>
      <c r="D114" s="13">
        <v>802.84594800000002</v>
      </c>
      <c r="E114" s="13">
        <v>353758.38944499998</v>
      </c>
      <c r="F114" s="13">
        <v>165535.07679699999</v>
      </c>
      <c r="G114" s="13">
        <v>802.84594800000002</v>
      </c>
      <c r="H114" s="13">
        <f t="shared" si="7"/>
        <v>520096.31218999997</v>
      </c>
      <c r="J114" s="20"/>
      <c r="K114" s="20"/>
    </row>
    <row r="115" spans="1:11" x14ac:dyDescent="0.25">
      <c r="A115" s="14">
        <v>43210</v>
      </c>
      <c r="B115" s="13">
        <v>353758.38944499998</v>
      </c>
      <c r="C115" s="13">
        <v>167350.897635</v>
      </c>
      <c r="D115" s="13">
        <v>1011.50117</v>
      </c>
      <c r="E115" s="13">
        <v>353758.38944499998</v>
      </c>
      <c r="F115" s="13">
        <v>167350.897635</v>
      </c>
      <c r="G115" s="13">
        <v>1011.50117</v>
      </c>
      <c r="H115" s="13">
        <f t="shared" si="7"/>
        <v>522120.78824999998</v>
      </c>
      <c r="J115" s="20"/>
      <c r="K115" s="20"/>
    </row>
    <row r="116" spans="1:11" x14ac:dyDescent="0.25">
      <c r="A116" s="14">
        <v>43240</v>
      </c>
      <c r="B116" s="13">
        <f>(282584068215+12243640922)/1000000</f>
        <v>294827.70913700003</v>
      </c>
      <c r="C116" s="13">
        <v>164889.70621999999</v>
      </c>
      <c r="D116" s="13">
        <v>642.52026999999998</v>
      </c>
      <c r="E116" s="13">
        <f>(282588867176+12243704891)/1000000</f>
        <v>294832.57206699997</v>
      </c>
      <c r="F116" s="13">
        <v>164889.70621999999</v>
      </c>
      <c r="G116" s="13">
        <v>642.52026999999998</v>
      </c>
      <c r="H116" s="13">
        <f t="shared" si="7"/>
        <v>460364.79855699994</v>
      </c>
      <c r="J116" s="20"/>
      <c r="K116" s="20"/>
    </row>
    <row r="117" spans="1:11" x14ac:dyDescent="0.25">
      <c r="A117" s="14">
        <v>43271</v>
      </c>
      <c r="B117" s="13">
        <v>281023</v>
      </c>
      <c r="C117" s="13">
        <v>166667</v>
      </c>
      <c r="D117" s="13"/>
      <c r="E117" s="13">
        <f>+B117</f>
        <v>281023</v>
      </c>
      <c r="F117" s="13">
        <f>+C117</f>
        <v>166667</v>
      </c>
      <c r="G117" s="13"/>
      <c r="H117" s="13">
        <f t="shared" si="7"/>
        <v>447690</v>
      </c>
      <c r="J117" s="20"/>
      <c r="K117" s="20"/>
    </row>
    <row r="118" spans="1:11" x14ac:dyDescent="0.25">
      <c r="A118" s="14">
        <v>43301</v>
      </c>
      <c r="B118" s="13">
        <f>(296264758438+12000858092)/1000000</f>
        <v>308265.61653</v>
      </c>
      <c r="C118" s="13">
        <v>168433.54917099999</v>
      </c>
      <c r="D118" s="13">
        <v>666.24624900000003</v>
      </c>
      <c r="E118" s="13">
        <f>+B118</f>
        <v>308265.61653</v>
      </c>
      <c r="F118" s="13">
        <f>+C118</f>
        <v>168433.54917099999</v>
      </c>
      <c r="G118" s="13"/>
      <c r="H118" s="13">
        <f t="shared" si="7"/>
        <v>476699.16570100002</v>
      </c>
      <c r="J118" s="20"/>
      <c r="K118" s="20"/>
    </row>
    <row r="119" spans="1:11" x14ac:dyDescent="0.25">
      <c r="A119" s="14">
        <v>43332</v>
      </c>
      <c r="B119" s="13">
        <v>289317.53531200002</v>
      </c>
      <c r="C119" s="13">
        <v>171688.39400199999</v>
      </c>
      <c r="D119" s="13">
        <v>738.20435399999997</v>
      </c>
      <c r="E119" s="13">
        <v>289317.53531200002</v>
      </c>
      <c r="F119" s="13">
        <v>171688.39400199999</v>
      </c>
      <c r="G119" s="13">
        <v>738.20435399999997</v>
      </c>
      <c r="H119" s="13">
        <f t="shared" si="7"/>
        <v>461744.13366799999</v>
      </c>
      <c r="J119" s="20"/>
      <c r="K119" s="20"/>
    </row>
    <row r="120" spans="1:11" x14ac:dyDescent="0.25">
      <c r="A120" s="14">
        <v>43363</v>
      </c>
      <c r="B120" s="13">
        <v>329930.24100400001</v>
      </c>
      <c r="C120" s="13">
        <v>173869.64893900001</v>
      </c>
      <c r="D120" s="13">
        <v>904.30567699999995</v>
      </c>
      <c r="E120" s="13">
        <v>329930.24100400001</v>
      </c>
      <c r="F120" s="13">
        <v>173869.64893900001</v>
      </c>
      <c r="G120" s="13">
        <v>904.30567699999995</v>
      </c>
      <c r="H120" s="13">
        <f t="shared" si="7"/>
        <v>504704.19562000007</v>
      </c>
      <c r="J120" s="20"/>
      <c r="K120" s="20"/>
    </row>
    <row r="121" spans="1:11" x14ac:dyDescent="0.25">
      <c r="A121" s="14">
        <v>43393</v>
      </c>
      <c r="B121" s="13">
        <v>330580.85561899998</v>
      </c>
      <c r="C121" s="13">
        <v>182213.598894</v>
      </c>
      <c r="D121" s="13">
        <v>855.942046</v>
      </c>
      <c r="E121" s="13">
        <v>330580.85561899998</v>
      </c>
      <c r="F121" s="13">
        <v>182213.598894</v>
      </c>
      <c r="G121" s="13">
        <v>855.942046</v>
      </c>
      <c r="H121" s="13">
        <f t="shared" si="7"/>
        <v>513650.39655899996</v>
      </c>
      <c r="J121" s="20"/>
      <c r="K121" s="20"/>
    </row>
    <row r="122" spans="1:11" x14ac:dyDescent="0.25">
      <c r="A122" s="14">
        <v>43424</v>
      </c>
      <c r="B122" s="13">
        <v>333214.33242200001</v>
      </c>
      <c r="C122" s="13">
        <v>197662.09240600001</v>
      </c>
      <c r="D122" s="13">
        <v>895.38536599999998</v>
      </c>
      <c r="E122" s="13">
        <v>333214.33242200001</v>
      </c>
      <c r="F122" s="13">
        <v>197662.09240600001</v>
      </c>
      <c r="G122" s="13">
        <v>895.38536599999998</v>
      </c>
      <c r="H122" s="13">
        <f>+F122+E122+G122</f>
        <v>531771.81019400002</v>
      </c>
      <c r="J122" s="20"/>
      <c r="K122" s="20"/>
    </row>
    <row r="123" spans="1:11" x14ac:dyDescent="0.25">
      <c r="A123" s="14">
        <v>43454</v>
      </c>
      <c r="B123" s="13">
        <v>315480.76971399999</v>
      </c>
      <c r="C123" s="13">
        <v>198694.42967400001</v>
      </c>
      <c r="D123" s="13">
        <v>887.58469700000001</v>
      </c>
      <c r="E123" s="13">
        <v>315480.76971399999</v>
      </c>
      <c r="F123" s="13">
        <v>198694.42967400001</v>
      </c>
      <c r="G123" s="13">
        <v>887.58469700000001</v>
      </c>
      <c r="H123" s="13">
        <f>+F123+E123+G123</f>
        <v>515062.78408499999</v>
      </c>
      <c r="J123" s="20"/>
      <c r="K123" s="20"/>
    </row>
    <row r="124" spans="1:11" x14ac:dyDescent="0.25">
      <c r="A124" s="1">
        <v>43482</v>
      </c>
      <c r="B124" s="21">
        <v>382106</v>
      </c>
      <c r="C124" s="21">
        <v>196952</v>
      </c>
      <c r="D124" s="21"/>
      <c r="E124" s="21">
        <f>+B124</f>
        <v>382106</v>
      </c>
      <c r="F124" s="21">
        <f>+C124</f>
        <v>196952</v>
      </c>
      <c r="G124" s="21"/>
      <c r="H124" s="21">
        <f>+F124+E124+G124</f>
        <v>579058</v>
      </c>
      <c r="I124" s="2"/>
      <c r="J124" s="20"/>
      <c r="K124" s="20"/>
    </row>
    <row r="125" spans="1:11" x14ac:dyDescent="0.25">
      <c r="A125" s="1">
        <v>43513</v>
      </c>
      <c r="B125" s="21">
        <v>477694.09330100002</v>
      </c>
      <c r="C125" s="21">
        <v>196779.05260699999</v>
      </c>
      <c r="D125" s="21">
        <v>893.30776900000001</v>
      </c>
      <c r="E125" s="21">
        <v>477694.09330100002</v>
      </c>
      <c r="F125" s="21">
        <v>196779.05260576002</v>
      </c>
      <c r="G125" s="21">
        <v>893.30776900000001</v>
      </c>
      <c r="H125" s="21">
        <f>+F125+E125+G125</f>
        <v>675366.45367575996</v>
      </c>
      <c r="I125" s="2"/>
      <c r="J125" s="20"/>
      <c r="K125" s="20"/>
    </row>
    <row r="126" spans="1:11" x14ac:dyDescent="0.25">
      <c r="A126" s="1">
        <v>43541</v>
      </c>
      <c r="B126" s="21">
        <v>456591.210815</v>
      </c>
      <c r="C126" s="21">
        <v>193701.44663300001</v>
      </c>
      <c r="D126" s="21">
        <v>0</v>
      </c>
      <c r="E126" s="21">
        <v>456591.210815</v>
      </c>
      <c r="F126" s="21">
        <v>193701.44663300001</v>
      </c>
      <c r="G126" s="21">
        <v>0</v>
      </c>
      <c r="H126" s="21">
        <v>650292.65744800004</v>
      </c>
      <c r="I126" s="2"/>
      <c r="J126" s="20"/>
      <c r="K126" s="20"/>
    </row>
    <row r="127" spans="1:11" x14ac:dyDescent="0.25">
      <c r="A127" s="1">
        <v>43572</v>
      </c>
      <c r="B127" s="21">
        <v>440560.78784100001</v>
      </c>
      <c r="C127" s="21">
        <v>199089.53757300001</v>
      </c>
      <c r="D127" s="21">
        <v>1883.7882930000001</v>
      </c>
      <c r="E127" s="21">
        <v>440560.78784100001</v>
      </c>
      <c r="F127" s="21">
        <v>199089.53757300001</v>
      </c>
      <c r="G127" s="21">
        <v>1883.7882930000001</v>
      </c>
      <c r="H127" s="21">
        <v>650292.65744800004</v>
      </c>
      <c r="I127" s="2"/>
      <c r="J127" s="20"/>
      <c r="K127" s="20"/>
    </row>
    <row r="128" spans="1:11" x14ac:dyDescent="0.25">
      <c r="A128" s="1">
        <v>43602</v>
      </c>
      <c r="B128" s="21">
        <v>351619.12842600001</v>
      </c>
      <c r="C128" s="21">
        <v>199477.28275899999</v>
      </c>
      <c r="D128" s="21">
        <v>1823.5251410000001</v>
      </c>
      <c r="E128" s="21">
        <v>351619.12842600001</v>
      </c>
      <c r="F128" s="21">
        <v>199477.28275899999</v>
      </c>
      <c r="G128" s="21">
        <v>1823.5251410000001</v>
      </c>
      <c r="H128" s="21">
        <f t="shared" ref="H128:H129" si="8">+F128+E128+G128</f>
        <v>552919.93632600002</v>
      </c>
      <c r="I128" s="2"/>
      <c r="J128" s="20"/>
      <c r="K128" s="20"/>
    </row>
    <row r="129" spans="1:11" x14ac:dyDescent="0.25">
      <c r="A129" s="1">
        <v>43633</v>
      </c>
      <c r="B129" s="21">
        <v>276616</v>
      </c>
      <c r="C129" s="21">
        <v>197963</v>
      </c>
      <c r="D129" s="21">
        <v>2046</v>
      </c>
      <c r="E129" s="21">
        <v>351619.12842600001</v>
      </c>
      <c r="F129" s="21">
        <v>199477.28275899999</v>
      </c>
      <c r="G129" s="21">
        <v>1823.5251410000001</v>
      </c>
      <c r="H129" s="21">
        <f t="shared" si="8"/>
        <v>552919.93632600002</v>
      </c>
      <c r="I129" s="2"/>
      <c r="J129" s="20"/>
      <c r="K129" s="20"/>
    </row>
    <row r="130" spans="1:11" x14ac:dyDescent="0.25">
      <c r="A130" s="1">
        <v>43663</v>
      </c>
      <c r="B130" s="21">
        <v>262790.54639500001</v>
      </c>
      <c r="C130" s="21">
        <v>197962.79014600001</v>
      </c>
      <c r="D130" s="21">
        <v>2045.734181</v>
      </c>
      <c r="E130" s="21">
        <v>262790.54639500001</v>
      </c>
      <c r="F130" s="21">
        <v>197962.79014600001</v>
      </c>
      <c r="G130" s="21">
        <v>2045.734181</v>
      </c>
      <c r="H130" s="21">
        <f>SUM(E130:G130)</f>
        <v>462799.07072200003</v>
      </c>
      <c r="I130" s="2"/>
      <c r="J130" s="20"/>
      <c r="K130" s="20"/>
    </row>
    <row r="131" spans="1:11" x14ac:dyDescent="0.25">
      <c r="A131" s="1">
        <v>43694</v>
      </c>
      <c r="B131" s="21">
        <v>293889.787037</v>
      </c>
      <c r="C131" s="21">
        <v>201707.79004699999</v>
      </c>
      <c r="D131" s="21">
        <v>2045.734181</v>
      </c>
      <c r="E131" s="21">
        <v>293889.787037</v>
      </c>
      <c r="F131" s="21">
        <v>201707.79004699999</v>
      </c>
      <c r="G131" s="21">
        <v>2045.734181</v>
      </c>
      <c r="H131" s="21">
        <f>SUM(E131:G131)</f>
        <v>497643.31126499997</v>
      </c>
      <c r="I131" s="2"/>
      <c r="J131" s="20"/>
      <c r="K131" s="20"/>
    </row>
    <row r="132" spans="1:11" x14ac:dyDescent="0.25">
      <c r="A132" s="1">
        <v>43725</v>
      </c>
      <c r="B132" s="21">
        <v>340960.28998100001</v>
      </c>
      <c r="C132" s="21">
        <v>205394.73478599999</v>
      </c>
      <c r="D132" s="21">
        <v>2048.2469169999999</v>
      </c>
      <c r="E132" s="21">
        <v>340960.28998100001</v>
      </c>
      <c r="F132" s="21">
        <v>205394.73478599999</v>
      </c>
      <c r="G132" s="21">
        <v>2048.2469169999999</v>
      </c>
      <c r="H132" s="21">
        <f t="shared" ref="H132:H134" si="9">SUM(E132:G132)</f>
        <v>548403.27168400004</v>
      </c>
      <c r="I132" s="2"/>
      <c r="J132" s="20"/>
      <c r="K132" s="20"/>
    </row>
    <row r="133" spans="1:11" x14ac:dyDescent="0.25">
      <c r="A133" s="1">
        <v>43755</v>
      </c>
      <c r="B133" s="21">
        <v>427918.01649000001</v>
      </c>
      <c r="C133" s="21">
        <v>217752.33308499999</v>
      </c>
      <c r="D133" s="21">
        <v>2246.2796979999998</v>
      </c>
      <c r="E133" s="21">
        <v>427918.01649000001</v>
      </c>
      <c r="F133" s="21">
        <v>217752.33308499999</v>
      </c>
      <c r="G133" s="21">
        <v>2246.2796979999998</v>
      </c>
      <c r="H133" s="21">
        <f>SUM(E133:G133)</f>
        <v>647916.62927300006</v>
      </c>
      <c r="I133" s="2"/>
      <c r="J133" s="20"/>
      <c r="K133" s="20"/>
    </row>
    <row r="134" spans="1:11" x14ac:dyDescent="0.25">
      <c r="A134" s="1">
        <v>43786</v>
      </c>
      <c r="B134" s="21">
        <v>449192.64242400002</v>
      </c>
      <c r="C134" s="21">
        <v>221633.19555</v>
      </c>
      <c r="D134" s="21">
        <v>2369.4292439999999</v>
      </c>
      <c r="E134" s="21">
        <v>449192.64242400002</v>
      </c>
      <c r="F134" s="21">
        <v>221633.19555</v>
      </c>
      <c r="G134" s="21">
        <v>2369.4292439999999</v>
      </c>
      <c r="H134" s="21">
        <f t="shared" si="9"/>
        <v>673195.26721800002</v>
      </c>
      <c r="I134" s="2"/>
      <c r="J134" s="20"/>
      <c r="K134" s="20"/>
    </row>
    <row r="135" spans="1:11" x14ac:dyDescent="0.25">
      <c r="A135" s="1">
        <v>43816</v>
      </c>
      <c r="B135" s="21">
        <v>365382.91754499997</v>
      </c>
      <c r="C135" s="21">
        <v>202723.96156699999</v>
      </c>
      <c r="D135" s="21">
        <v>2253</v>
      </c>
      <c r="E135" s="21">
        <v>365382.91754499997</v>
      </c>
      <c r="F135" s="21">
        <v>202723.96156699999</v>
      </c>
      <c r="G135" s="21">
        <v>2253</v>
      </c>
      <c r="H135" s="21">
        <f>SUM(E135:G135)</f>
        <v>570359.879112</v>
      </c>
      <c r="I135" s="2"/>
      <c r="J135" s="20"/>
      <c r="K135" s="20"/>
    </row>
    <row r="136" spans="1:11" x14ac:dyDescent="0.25">
      <c r="A136" s="26">
        <v>43847</v>
      </c>
      <c r="B136" s="11">
        <v>393573.83583</v>
      </c>
      <c r="C136" s="11">
        <v>204565.89580200001</v>
      </c>
      <c r="D136" s="11">
        <v>9223.1648339999992</v>
      </c>
      <c r="E136" s="11">
        <v>393573.83583</v>
      </c>
      <c r="F136" s="11">
        <f>(203821023138+744872665)/1000000</f>
        <v>204565.89580299999</v>
      </c>
      <c r="G136" s="11">
        <f>+D136</f>
        <v>9223.1648339999992</v>
      </c>
      <c r="H136" s="11">
        <f>SUM(E136:G136)</f>
        <v>607362.89646700001</v>
      </c>
      <c r="J136" s="20"/>
      <c r="K136" s="20"/>
    </row>
    <row r="137" spans="1:11" x14ac:dyDescent="0.25">
      <c r="A137" s="26">
        <v>43878</v>
      </c>
      <c r="B137" s="11">
        <v>468724</v>
      </c>
      <c r="C137" s="11">
        <v>217217.58891799999</v>
      </c>
      <c r="D137" s="11">
        <v>9035.5138320000005</v>
      </c>
      <c r="E137" s="11">
        <v>468228</v>
      </c>
      <c r="F137" s="11">
        <v>217217.58891799999</v>
      </c>
      <c r="G137" s="11">
        <f t="shared" ref="G137:G147" si="10">+D137</f>
        <v>9035.5138320000005</v>
      </c>
      <c r="H137" s="11">
        <f t="shared" ref="H137:H147" si="11">SUM(E137:G137)</f>
        <v>694481.10274999996</v>
      </c>
      <c r="J137" s="20"/>
      <c r="K137" s="20"/>
    </row>
    <row r="138" spans="1:11" x14ac:dyDescent="0.25">
      <c r="A138" s="26">
        <v>43907</v>
      </c>
      <c r="B138" s="11">
        <v>609765</v>
      </c>
      <c r="C138" s="11">
        <v>218733.050262</v>
      </c>
      <c r="D138" s="11">
        <v>8600.3546459999998</v>
      </c>
      <c r="E138" s="11">
        <v>610333</v>
      </c>
      <c r="F138" s="11">
        <v>218733.050262</v>
      </c>
      <c r="G138" s="11">
        <f t="shared" si="10"/>
        <v>8600.3546459999998</v>
      </c>
      <c r="H138" s="11">
        <f t="shared" si="11"/>
        <v>837666.40490799991</v>
      </c>
      <c r="J138" s="20"/>
      <c r="K138" s="20"/>
    </row>
    <row r="139" spans="1:11" x14ac:dyDescent="0.25">
      <c r="A139" s="26">
        <v>43938</v>
      </c>
      <c r="B139" s="11">
        <v>512469.32282599999</v>
      </c>
      <c r="C139" s="11">
        <v>223691.17417000001</v>
      </c>
      <c r="D139" s="11">
        <v>9251.5397520000006</v>
      </c>
      <c r="E139" s="11">
        <v>508060.60833680001</v>
      </c>
      <c r="F139" s="11">
        <v>222605.08291120001</v>
      </c>
      <c r="G139" s="11">
        <f t="shared" si="10"/>
        <v>9251.5397520000006</v>
      </c>
      <c r="H139" s="11">
        <f t="shared" si="11"/>
        <v>739917.23100000003</v>
      </c>
      <c r="J139" s="20"/>
      <c r="K139" s="20"/>
    </row>
    <row r="140" spans="1:11" x14ac:dyDescent="0.25">
      <c r="A140" s="26">
        <v>43968</v>
      </c>
      <c r="B140" s="11">
        <v>355997.15032100002</v>
      </c>
      <c r="C140" s="11">
        <v>218705.84226800001</v>
      </c>
      <c r="D140" s="11">
        <v>8570.4368180000001</v>
      </c>
      <c r="E140" s="11">
        <v>354102.83716520004</v>
      </c>
      <c r="F140" s="11">
        <v>216912.25611360001</v>
      </c>
      <c r="G140" s="11">
        <f t="shared" si="10"/>
        <v>8570.4368180000001</v>
      </c>
      <c r="H140" s="11">
        <f t="shared" si="11"/>
        <v>579585.53009680007</v>
      </c>
      <c r="J140" s="20"/>
      <c r="K140" s="20"/>
    </row>
    <row r="141" spans="1:11" x14ac:dyDescent="0.25">
      <c r="A141" s="26">
        <v>43999</v>
      </c>
      <c r="B141" s="11">
        <v>443304.47493099998</v>
      </c>
      <c r="C141" s="11">
        <v>218803.71311300001</v>
      </c>
      <c r="D141" s="11">
        <v>9604.7003540000005</v>
      </c>
      <c r="E141" s="11">
        <v>440669.71025880001</v>
      </c>
      <c r="F141" s="11">
        <v>217024.8125918</v>
      </c>
      <c r="G141" s="11">
        <f t="shared" si="10"/>
        <v>9604.7003540000005</v>
      </c>
      <c r="H141" s="11">
        <f t="shared" si="11"/>
        <v>667299.22320460004</v>
      </c>
      <c r="J141" s="20"/>
      <c r="K141" s="20"/>
    </row>
    <row r="142" spans="1:11" x14ac:dyDescent="0.25">
      <c r="A142" s="26">
        <v>44029</v>
      </c>
      <c r="B142" s="11">
        <v>380435.707184</v>
      </c>
      <c r="C142" s="11">
        <v>214351.116121</v>
      </c>
      <c r="D142" s="11">
        <v>8569.6710480000002</v>
      </c>
      <c r="E142" s="11">
        <v>380846.98124750704</v>
      </c>
      <c r="F142" s="11">
        <v>214575.63608616873</v>
      </c>
      <c r="G142" s="11">
        <f t="shared" si="10"/>
        <v>8569.6710480000002</v>
      </c>
      <c r="H142" s="11">
        <f t="shared" si="11"/>
        <v>603992.28838167572</v>
      </c>
      <c r="J142" s="20"/>
      <c r="K142" s="20"/>
    </row>
    <row r="143" spans="1:11" x14ac:dyDescent="0.25">
      <c r="A143" s="26">
        <v>44060</v>
      </c>
      <c r="B143" s="11">
        <v>282441.40692500002</v>
      </c>
      <c r="C143" s="11">
        <v>217978.07153700001</v>
      </c>
      <c r="D143" s="11">
        <v>9200.2270649999991</v>
      </c>
      <c r="E143" s="11">
        <v>283102.41173684795</v>
      </c>
      <c r="F143" s="11">
        <v>218342.2410852311</v>
      </c>
      <c r="G143" s="11">
        <f t="shared" si="10"/>
        <v>9200.2270649999991</v>
      </c>
      <c r="H143" s="11">
        <f t="shared" si="11"/>
        <v>510644.87988707901</v>
      </c>
      <c r="J143" s="20"/>
      <c r="K143" s="20"/>
    </row>
    <row r="144" spans="1:11" x14ac:dyDescent="0.25">
      <c r="A144" s="26">
        <v>44091</v>
      </c>
      <c r="B144" s="11">
        <v>306101.50771400001</v>
      </c>
      <c r="C144" s="11">
        <v>224141.163543</v>
      </c>
      <c r="D144" s="11">
        <v>9302.184765</v>
      </c>
      <c r="E144" s="11">
        <v>306829.15002229239</v>
      </c>
      <c r="F144" s="11">
        <v>224520.56621821216</v>
      </c>
      <c r="G144" s="11">
        <f t="shared" si="10"/>
        <v>9302.184765</v>
      </c>
      <c r="H144" s="11">
        <f t="shared" si="11"/>
        <v>540651.90100550454</v>
      </c>
      <c r="J144" s="20"/>
      <c r="K144" s="20"/>
    </row>
    <row r="145" spans="1:11" x14ac:dyDescent="0.25">
      <c r="A145" s="26">
        <v>44121</v>
      </c>
      <c r="B145" s="11">
        <v>366167.85514900001</v>
      </c>
      <c r="C145" s="11">
        <v>224889.683211</v>
      </c>
      <c r="D145" s="11">
        <v>8829.0889659999993</v>
      </c>
      <c r="E145" s="11">
        <v>366898.52525811823</v>
      </c>
      <c r="F145" s="11">
        <v>225271.49695626693</v>
      </c>
      <c r="G145" s="11">
        <f t="shared" si="10"/>
        <v>8829.0889659999993</v>
      </c>
      <c r="H145" s="11">
        <f t="shared" si="11"/>
        <v>600999.11118038523</v>
      </c>
      <c r="J145" s="20"/>
      <c r="K145" s="20"/>
    </row>
    <row r="146" spans="1:11" x14ac:dyDescent="0.25">
      <c r="A146" s="26">
        <v>44152</v>
      </c>
      <c r="B146" s="11">
        <v>378045.01893000002</v>
      </c>
      <c r="C146" s="11">
        <v>225383.481245</v>
      </c>
      <c r="D146" s="11">
        <v>9575.1391149999999</v>
      </c>
      <c r="E146" s="11">
        <v>378781.62633974891</v>
      </c>
      <c r="F146" s="11">
        <v>225767.58493402324</v>
      </c>
      <c r="G146" s="11">
        <f t="shared" si="10"/>
        <v>9575.1391149999999</v>
      </c>
      <c r="H146" s="11">
        <f t="shared" si="11"/>
        <v>614124.3503887722</v>
      </c>
      <c r="J146" s="20"/>
      <c r="K146" s="20"/>
    </row>
    <row r="147" spans="1:11" x14ac:dyDescent="0.25">
      <c r="A147" s="26">
        <v>44182</v>
      </c>
      <c r="B147" s="11">
        <v>338235.00383300002</v>
      </c>
      <c r="C147" s="11">
        <v>215800.75561399999</v>
      </c>
      <c r="D147" s="11">
        <v>13909.502064</v>
      </c>
      <c r="E147" s="11">
        <v>338976.21552371362</v>
      </c>
      <c r="F147" s="11">
        <v>216238.18350106748</v>
      </c>
      <c r="G147" s="11">
        <f t="shared" si="10"/>
        <v>13909.502064</v>
      </c>
      <c r="H147" s="11">
        <f t="shared" si="11"/>
        <v>569123.90108878107</v>
      </c>
      <c r="J147" s="20"/>
      <c r="K147" s="20"/>
    </row>
    <row r="148" spans="1:11" x14ac:dyDescent="0.25">
      <c r="A148" s="28" t="s">
        <v>7</v>
      </c>
      <c r="B148" s="27">
        <f>+SUM(B136:B147)</f>
        <v>4835260.2836429989</v>
      </c>
      <c r="C148" s="27">
        <f t="shared" ref="C148:H148" si="12">+SUM(C136:C147)</f>
        <v>2624261.5358039998</v>
      </c>
      <c r="D148" s="27">
        <f t="shared" si="12"/>
        <v>113671.52325899999</v>
      </c>
      <c r="E148" s="27">
        <f t="shared" si="12"/>
        <v>4830402.9017190281</v>
      </c>
      <c r="F148" s="27">
        <f t="shared" si="12"/>
        <v>2621774.3953805696</v>
      </c>
      <c r="G148" s="27">
        <f t="shared" si="12"/>
        <v>113671.52325899999</v>
      </c>
      <c r="H148" s="27">
        <f t="shared" si="12"/>
        <v>7565848.8203585977</v>
      </c>
    </row>
    <row r="149" spans="1:11" x14ac:dyDescent="0.25">
      <c r="A149" s="22"/>
      <c r="C149" s="2"/>
    </row>
    <row r="150" spans="1:11" x14ac:dyDescent="0.25">
      <c r="D150" s="2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2" operator="equal">
      <formula>""</formula>
    </cfRule>
  </conditionalFormatting>
  <conditionalFormatting sqref="A3:H3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BD259-369F-4B8E-811C-B5BFEB400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8FC8A-72C0-4088-951C-A18E55C2B2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D71E97-92C9-47CC-B9B5-6FB731CB24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Vencimientos y Recaudo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JOHANNA TAMAYO GIL</dc:creator>
  <cp:lastModifiedBy>JUAN CAMILO GAVIRIA ORTIZ</cp:lastModifiedBy>
  <dcterms:created xsi:type="dcterms:W3CDTF">2020-02-18T21:13:59Z</dcterms:created>
  <dcterms:modified xsi:type="dcterms:W3CDTF">2021-02-04T02:21:24Z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