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archivosxm\ProgramacionOperacion\CortoPlazo\Mantenimientos\Informe Anual Operacion\2022\"/>
    </mc:Choice>
  </mc:AlternateContent>
  <xr:revisionPtr revIDLastSave="0" documentId="13_ncr:1_{C4581EFD-5B6F-436D-98B1-BAC6C3840148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  <c r="V141" i="1"/>
  <c r="D16" i="1"/>
  <c r="H16" i="1"/>
  <c r="AA11" i="1"/>
  <c r="U141" i="1"/>
  <c r="T141" i="1"/>
  <c r="O43" i="1"/>
  <c r="O42" i="1"/>
  <c r="N54" i="1"/>
  <c r="F27" i="1"/>
  <c r="C16" i="1"/>
  <c r="E16" i="1"/>
  <c r="F16" i="1"/>
  <c r="G16" i="1"/>
  <c r="I16" i="1"/>
  <c r="O161" i="1"/>
  <c r="D162" i="1"/>
  <c r="E162" i="1"/>
  <c r="F162" i="1"/>
  <c r="G162" i="1"/>
  <c r="H162" i="1"/>
  <c r="I162" i="1"/>
  <c r="J162" i="1"/>
  <c r="K162" i="1"/>
  <c r="L162" i="1"/>
  <c r="M162" i="1"/>
  <c r="N162" i="1"/>
  <c r="C162" i="1"/>
  <c r="E19" i="1" l="1"/>
  <c r="F22" i="1" s="1"/>
  <c r="V144" i="1"/>
  <c r="J16" i="1"/>
  <c r="O155" i="1"/>
  <c r="D86" i="1"/>
  <c r="E86" i="1"/>
  <c r="F86" i="1"/>
  <c r="G86" i="1"/>
  <c r="H86" i="1"/>
  <c r="I86" i="1"/>
  <c r="J86" i="1"/>
  <c r="K86" i="1"/>
  <c r="L86" i="1"/>
  <c r="M86" i="1"/>
  <c r="N86" i="1"/>
  <c r="C86" i="1"/>
  <c r="D123" i="1"/>
  <c r="E123" i="1"/>
  <c r="F123" i="1"/>
  <c r="G123" i="1"/>
  <c r="H123" i="1"/>
  <c r="I123" i="1"/>
  <c r="J123" i="1"/>
  <c r="K123" i="1"/>
  <c r="L123" i="1"/>
  <c r="M123" i="1"/>
  <c r="N123" i="1"/>
  <c r="C123" i="1"/>
  <c r="O84" i="1"/>
  <c r="D45" i="1"/>
  <c r="E45" i="1"/>
  <c r="F45" i="1"/>
  <c r="G45" i="1"/>
  <c r="H45" i="1"/>
  <c r="I45" i="1"/>
  <c r="J45" i="1"/>
  <c r="K45" i="1"/>
  <c r="L45" i="1"/>
  <c r="M45" i="1"/>
  <c r="N45" i="1"/>
  <c r="C45" i="1"/>
  <c r="E54" i="1" l="1"/>
  <c r="D106" i="1"/>
  <c r="E106" i="1"/>
  <c r="F106" i="1"/>
  <c r="G106" i="1"/>
  <c r="H106" i="1"/>
  <c r="I106" i="1"/>
  <c r="J106" i="1"/>
  <c r="K106" i="1"/>
  <c r="L106" i="1"/>
  <c r="M106" i="1"/>
  <c r="N106" i="1"/>
  <c r="C106" i="1"/>
  <c r="O104" i="1"/>
  <c r="O67" i="1"/>
  <c r="O68" i="1"/>
  <c r="D69" i="1"/>
  <c r="E69" i="1"/>
  <c r="F69" i="1"/>
  <c r="G69" i="1"/>
  <c r="H69" i="1"/>
  <c r="I69" i="1"/>
  <c r="J69" i="1"/>
  <c r="K69" i="1"/>
  <c r="L69" i="1"/>
  <c r="M69" i="1"/>
  <c r="N69" i="1"/>
  <c r="C69" i="1"/>
  <c r="K54" i="1" l="1"/>
  <c r="J54" i="1"/>
  <c r="I54" i="1"/>
  <c r="F54" i="1"/>
  <c r="C54" i="1"/>
  <c r="M54" i="1"/>
  <c r="L54" i="1"/>
  <c r="H54" i="1"/>
  <c r="G54" i="1"/>
  <c r="D54" i="1"/>
  <c r="O156" i="1"/>
  <c r="O157" i="1"/>
  <c r="O158" i="1"/>
  <c r="O159" i="1"/>
  <c r="O160" i="1"/>
  <c r="O154" i="1"/>
  <c r="O162" i="1" l="1"/>
  <c r="C176" i="1" s="1"/>
  <c r="C170" i="1" s="1"/>
  <c r="H22" i="1"/>
  <c r="C169" i="1" l="1"/>
  <c r="D169" i="1" s="1"/>
  <c r="C175" i="1"/>
  <c r="S143" i="1"/>
  <c r="S144" i="1" s="1"/>
  <c r="S145" i="1" s="1"/>
  <c r="C173" i="1"/>
  <c r="C171" i="1"/>
  <c r="C174" i="1"/>
  <c r="C172" i="1"/>
  <c r="O85" i="1"/>
  <c r="O122" i="1"/>
  <c r="O121" i="1"/>
  <c r="O103" i="1"/>
  <c r="O66" i="1"/>
  <c r="O69" i="1" s="1"/>
  <c r="O105" i="1"/>
  <c r="O106" i="1" l="1"/>
  <c r="O86" i="1"/>
  <c r="O123" i="1"/>
  <c r="O52" i="1"/>
  <c r="O53" i="1"/>
  <c r="O51" i="1"/>
  <c r="O44" i="1"/>
  <c r="O45" i="1" l="1"/>
  <c r="O54" i="1"/>
  <c r="T143" i="1"/>
  <c r="T144" i="1" s="1"/>
  <c r="T145" i="1" s="1"/>
  <c r="G22" i="1"/>
  <c r="D170" i="1"/>
  <c r="D171" i="1"/>
  <c r="D172" i="1"/>
  <c r="D173" i="1"/>
  <c r="D174" i="1"/>
  <c r="D175" i="1"/>
  <c r="A5" i="1"/>
  <c r="A6" i="1"/>
  <c r="A7" i="1"/>
  <c r="A8" i="1"/>
  <c r="A9" i="1"/>
  <c r="A10" i="1"/>
  <c r="A11" i="1"/>
  <c r="A12" i="1"/>
  <c r="A13" i="1"/>
  <c r="A14" i="1"/>
  <c r="A15" i="1"/>
  <c r="A4" i="1"/>
  <c r="R141" i="1" l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D25" i="1"/>
  <c r="D28" i="1" s="1"/>
  <c r="E28" i="1" l="1"/>
  <c r="F28" i="1"/>
</calcChain>
</file>

<file path=xl/sharedStrings.xml><?xml version="1.0" encoding="utf-8"?>
<sst xmlns="http://schemas.openxmlformats.org/spreadsheetml/2006/main" count="198" uniqueCount="56">
  <si>
    <t>Cancelada</t>
  </si>
  <si>
    <t>Ejecutada</t>
  </si>
  <si>
    <t>EnEjecucion</t>
  </si>
  <si>
    <t>Ingresada</t>
  </si>
  <si>
    <t>Reprogramada</t>
  </si>
  <si>
    <t>Solicitada</t>
  </si>
  <si>
    <t>FIGURA 1</t>
  </si>
  <si>
    <t>FueraPSM</t>
  </si>
  <si>
    <t>FueraPAM</t>
  </si>
  <si>
    <t>Plan</t>
  </si>
  <si>
    <t>Emergencia</t>
  </si>
  <si>
    <t>FIGURA 3</t>
  </si>
  <si>
    <t>HIDRAULICA</t>
  </si>
  <si>
    <t>TERMICA</t>
  </si>
  <si>
    <t>FIGURA 2</t>
  </si>
  <si>
    <t>Etiquetas de columna</t>
  </si>
  <si>
    <t>Etiquetas de fila</t>
  </si>
  <si>
    <t>Total general</t>
  </si>
  <si>
    <t>Generación</t>
  </si>
  <si>
    <t>Transmisión</t>
  </si>
  <si>
    <t>Fuera de Plan</t>
  </si>
  <si>
    <t>Cuenta de MES</t>
  </si>
  <si>
    <t>FIGURA 5</t>
  </si>
  <si>
    <t>Año</t>
  </si>
  <si>
    <t>Total</t>
  </si>
  <si>
    <t>Expansion</t>
  </si>
  <si>
    <t>InstruccionCND</t>
  </si>
  <si>
    <t>MtoMayor</t>
  </si>
  <si>
    <t>Normal</t>
  </si>
  <si>
    <t>Overhaul</t>
  </si>
  <si>
    <t>FIGURA 7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</si>
  <si>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</si>
  <si>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</si>
  <si>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</si>
  <si>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</si>
  <si>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</si>
  <si>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</si>
  <si>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</si>
  <si>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</si>
  <si>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</si>
  <si>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</si>
  <si>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</si>
  <si>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</si>
  <si>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CatastrofesNaturales</t>
  </si>
  <si>
    <t>ObrasEntidadesEstatales</t>
  </si>
  <si>
    <t>Mantenimientos</t>
  </si>
  <si>
    <t>Pruebas</t>
  </si>
  <si>
    <t>FIGURA 6</t>
  </si>
  <si>
    <t>Pruebas generadores</t>
  </si>
  <si>
    <t>CONSIGNACIONES
EJECUTADAS</t>
  </si>
  <si>
    <t>FIGURA 4</t>
  </si>
  <si>
    <t>FIGURA 8</t>
  </si>
  <si>
    <t>Vida_humana</t>
  </si>
  <si>
    <t>AnalisisCND</t>
  </si>
  <si>
    <t>SOLAR</t>
  </si>
  <si>
    <t>EOLICA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</si>
</sst>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</font>
    <font>
      <b/>
      <sz val="11"/>
      <color rgb="FFFF0000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</font>
    <font>
      <b/>
      <sz val="10"/>
      <color indexed="9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49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medium">
        <color indexed="22"/>
      </right>
      <top style="medium">
        <color indexed="64"/>
      </top>
      <bottom style="medium">
        <color indexed="22"/>
      </bottom>
      <diagonal/>
    </border>
    <border>
      <left style="medium">
        <color indexed="64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 style="medium">
        <color indexed="22"/>
      </right>
      <top style="medium">
        <color indexed="2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22"/>
      </bottom>
      <diagonal/>
    </border>
    <border>
      <left/>
      <right style="thin">
        <color indexed="64"/>
      </right>
      <top style="medium">
        <color indexed="22"/>
      </top>
      <bottom style="medium">
        <color indexed="22"/>
      </bottom>
      <diagonal/>
    </border>
    <border>
      <left/>
      <right style="thin">
        <color indexed="64"/>
      </right>
      <top style="medium">
        <color indexed="22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/>
    </xf>
    <xf numFmtId="0" fontId="4" fillId="2" borderId="0" xfId="0" applyFont="1" applyFill="1"/>
    <xf numFmtId="0" fontId="5" fillId="3" borderId="1" xfId="0" applyFont="1" applyFill="1" applyBorder="1" applyAlignment="1">
      <alignment horizontal="center" vertical="top" wrapText="1" readingOrder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1" applyNumberFormat="1" applyFont="1"/>
    <xf numFmtId="0" fontId="3" fillId="5" borderId="0" xfId="0" applyFont="1" applyFill="1" applyAlignment="1">
      <alignment horizontal="center"/>
    </xf>
    <xf numFmtId="0" fontId="0" fillId="5" borderId="0" xfId="0" applyFill="1"/>
    <xf numFmtId="9" fontId="0" fillId="5" borderId="0" xfId="1" applyFont="1" applyFill="1"/>
    <xf numFmtId="0" fontId="2" fillId="0" borderId="0" xfId="0" applyFont="1"/>
    <xf numFmtId="0" fontId="7" fillId="4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0" fillId="6" borderId="0" xfId="0" applyFill="1"/>
    <xf numFmtId="10" fontId="0" fillId="6" borderId="0" xfId="1" applyNumberFormat="1" applyFont="1" applyFill="1"/>
    <xf numFmtId="0" fontId="0" fillId="0" borderId="0" xfId="1" applyNumberFormat="1" applyFont="1"/>
    <xf numFmtId="9" fontId="0" fillId="0" borderId="0" xfId="1" applyFont="1"/>
    <xf numFmtId="0" fontId="0" fillId="0" borderId="0" xfId="0" applyAlignment="1">
      <alignment horizontal="center" wrapText="1"/>
    </xf>
    <xf numFmtId="0" fontId="0" fillId="5" borderId="0" xfId="0" applyFill="1" applyAlignment="1">
      <alignment horizontal="center"/>
    </xf>
    <xf numFmtId="9" fontId="0" fillId="5" borderId="0" xfId="1" applyFont="1" applyFill="1" applyAlignment="1">
      <alignment horizontal="center"/>
    </xf>
    <xf numFmtId="0" fontId="6" fillId="5" borderId="0" xfId="0" applyFont="1" applyFill="1" applyAlignment="1">
      <alignment horizontal="center"/>
    </xf>
    <xf numFmtId="164" fontId="0" fillId="5" borderId="0" xfId="1" applyNumberFormat="1" applyFont="1" applyFill="1" applyAlignment="1">
      <alignment horizontal="center"/>
    </xf>
    <xf numFmtId="0" fontId="0" fillId="6" borderId="0" xfId="0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Hoja1!$C$3</c:f>
              <c:strCache>
                <c:ptCount val="1"/>
                <c:pt idx="0">
                  <c:v>Cancelada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Hoja1!$B$4:$B$15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Hoja1!$C$4:$C$15</c:f>
              <c:numCache>
                <c:formatCode>General</c:formatCode>
                <c:ptCount val="12"/>
                <c:pt idx="0">
                  <c:v>78</c:v>
                </c:pt>
                <c:pt idx="1">
                  <c:v>100</c:v>
                </c:pt>
                <c:pt idx="2">
                  <c:v>129</c:v>
                </c:pt>
                <c:pt idx="3">
                  <c:v>134</c:v>
                </c:pt>
                <c:pt idx="4">
                  <c:v>125</c:v>
                </c:pt>
                <c:pt idx="5">
                  <c:v>242</c:v>
                </c:pt>
                <c:pt idx="6">
                  <c:v>152</c:v>
                </c:pt>
                <c:pt idx="7">
                  <c:v>176</c:v>
                </c:pt>
                <c:pt idx="8">
                  <c:v>141</c:v>
                </c:pt>
                <c:pt idx="9">
                  <c:v>166</c:v>
                </c:pt>
                <c:pt idx="10">
                  <c:v>202</c:v>
                </c:pt>
                <c:pt idx="11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7-43C7-B7BE-248877174937}"/>
            </c:ext>
          </c:extLst>
        </c:ser>
        <c:ser>
          <c:idx val="1"/>
          <c:order val="1"/>
          <c:tx>
            <c:strRef>
              <c:f>Hoja1!$D$3</c:f>
              <c:strCache>
                <c:ptCount val="1"/>
                <c:pt idx="0">
                  <c:v>Ejecutada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Hoja1!$B$4:$B$15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Hoja1!$D$4:$D$15</c:f>
              <c:numCache>
                <c:formatCode>General</c:formatCode>
                <c:ptCount val="12"/>
                <c:pt idx="0">
                  <c:v>833</c:v>
                </c:pt>
                <c:pt idx="1">
                  <c:v>935</c:v>
                </c:pt>
                <c:pt idx="2">
                  <c:v>1123</c:v>
                </c:pt>
                <c:pt idx="3">
                  <c:v>1060</c:v>
                </c:pt>
                <c:pt idx="4">
                  <c:v>1183</c:v>
                </c:pt>
                <c:pt idx="5">
                  <c:v>1033</c:v>
                </c:pt>
                <c:pt idx="6">
                  <c:v>892</c:v>
                </c:pt>
                <c:pt idx="7">
                  <c:v>1156</c:v>
                </c:pt>
                <c:pt idx="8">
                  <c:v>997</c:v>
                </c:pt>
                <c:pt idx="9">
                  <c:v>1138</c:v>
                </c:pt>
                <c:pt idx="10">
                  <c:v>1096</c:v>
                </c:pt>
                <c:pt idx="11">
                  <c:v>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A7-43C7-B7BE-248877174937}"/>
            </c:ext>
          </c:extLst>
        </c:ser>
        <c:ser>
          <c:idx val="2"/>
          <c:order val="2"/>
          <c:tx>
            <c:strRef>
              <c:f>Hoja1!$E$3</c:f>
              <c:strCache>
                <c:ptCount val="1"/>
                <c:pt idx="0">
                  <c:v>EnEjecucion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Hoja1!$B$4:$B$15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Hoja1!$E$4:$E$15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A7-43C7-B7BE-248877174937}"/>
            </c:ext>
          </c:extLst>
        </c:ser>
        <c:ser>
          <c:idx val="3"/>
          <c:order val="3"/>
          <c:tx>
            <c:strRef>
              <c:f>Hoja1!$F$3</c:f>
              <c:strCache>
                <c:ptCount val="1"/>
                <c:pt idx="0">
                  <c:v>Ingresada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Hoja1!$B$4:$B$15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Hoja1!$F$4:$F$15</c:f>
              <c:numCache>
                <c:formatCode>General</c:formatCode>
                <c:ptCount val="12"/>
                <c:pt idx="0">
                  <c:v>14</c:v>
                </c:pt>
                <c:pt idx="1">
                  <c:v>6</c:v>
                </c:pt>
                <c:pt idx="2">
                  <c:v>18</c:v>
                </c:pt>
                <c:pt idx="3">
                  <c:v>29</c:v>
                </c:pt>
                <c:pt idx="4">
                  <c:v>25</c:v>
                </c:pt>
                <c:pt idx="5">
                  <c:v>29</c:v>
                </c:pt>
                <c:pt idx="6">
                  <c:v>13</c:v>
                </c:pt>
                <c:pt idx="7">
                  <c:v>20</c:v>
                </c:pt>
                <c:pt idx="8">
                  <c:v>20</c:v>
                </c:pt>
                <c:pt idx="9">
                  <c:v>21</c:v>
                </c:pt>
                <c:pt idx="10">
                  <c:v>9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A7-43C7-B7BE-248877174937}"/>
            </c:ext>
          </c:extLst>
        </c:ser>
        <c:ser>
          <c:idx val="4"/>
          <c:order val="4"/>
          <c:tx>
            <c:strRef>
              <c:f>Hoja1!$G$3</c:f>
              <c:strCache>
                <c:ptCount val="1"/>
                <c:pt idx="0">
                  <c:v>Reprogramada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Hoja1!$B$4:$B$15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Hoja1!$G$4:$G$15</c:f>
              <c:numCache>
                <c:formatCode>General</c:formatCode>
                <c:ptCount val="12"/>
                <c:pt idx="0">
                  <c:v>38</c:v>
                </c:pt>
                <c:pt idx="1">
                  <c:v>54</c:v>
                </c:pt>
                <c:pt idx="2">
                  <c:v>74</c:v>
                </c:pt>
                <c:pt idx="3">
                  <c:v>77</c:v>
                </c:pt>
                <c:pt idx="4">
                  <c:v>78</c:v>
                </c:pt>
                <c:pt idx="5">
                  <c:v>96</c:v>
                </c:pt>
                <c:pt idx="6">
                  <c:v>67</c:v>
                </c:pt>
                <c:pt idx="7">
                  <c:v>110</c:v>
                </c:pt>
                <c:pt idx="8">
                  <c:v>63</c:v>
                </c:pt>
                <c:pt idx="9">
                  <c:v>54</c:v>
                </c:pt>
                <c:pt idx="10">
                  <c:v>94</c:v>
                </c:pt>
                <c:pt idx="1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A7-43C7-B7BE-248877174937}"/>
            </c:ext>
          </c:extLst>
        </c:ser>
        <c:ser>
          <c:idx val="5"/>
          <c:order val="5"/>
          <c:tx>
            <c:strRef>
              <c:f>Hoja1!$I$3</c:f>
              <c:strCache>
                <c:ptCount val="1"/>
                <c:pt idx="0">
                  <c:v>Solicitada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Hoja1!$B$4:$B$15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Hoja1!$I$4:$I$15</c:f>
              <c:numCache>
                <c:formatCode>General</c:formatCode>
                <c:ptCount val="12"/>
                <c:pt idx="0">
                  <c:v>9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A7-43C7-B7BE-248877174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2300416"/>
        <c:axId val="132305512"/>
      </c:barChart>
      <c:catAx>
        <c:axId val="13230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305512"/>
        <c:crosses val="autoZero"/>
        <c:auto val="1"/>
        <c:lblAlgn val="ctr"/>
        <c:lblOffset val="100"/>
        <c:noMultiLvlLbl val="0"/>
      </c:catAx>
      <c:valAx>
        <c:axId val="132305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Nro  de Consignaciones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3004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Origen de Mantenimiento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2035902946047992"/>
          <c:y val="0.25567698592286436"/>
          <c:w val="0.60973353395592345"/>
          <c:h val="0.4926271098386017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722-4FBF-8432-44920D806B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722-4FBF-8432-44920D806B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722-4FBF-8432-44920D806B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722-4FBF-8432-44920D806B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722-4FBF-8432-44920D806B5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722-4FBF-8432-44920D806B5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722-4FBF-8432-44920D806B50}"/>
              </c:ext>
            </c:extLst>
          </c:dPt>
          <c:dLbls>
            <c:dLbl>
              <c:idx val="0"/>
              <c:layout>
                <c:manualLayout>
                  <c:x val="7.7687432489393485E-2"/>
                  <c:y val="-9.1637996721235765E-2"/>
                </c:manualLayout>
              </c:layout>
              <c:tx>
                <c:rich>
                  <a:bodyPr/>
                  <a:lstStyle/>
                  <a:p>
                    <a:fld id="{F43D8403-3C9C-4ABF-B9DB-810DCC0E850C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899B9F34-8CEF-4733-862B-8EAF8F15C36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722-4FBF-8432-44920D806B50}"/>
                </c:ext>
              </c:extLst>
            </c:dLbl>
            <c:dLbl>
              <c:idx val="1"/>
              <c:layout>
                <c:manualLayout>
                  <c:x val="4.8780480865433164E-2"/>
                  <c:y val="-2.7491399016370759E-2"/>
                </c:manualLayout>
              </c:layout>
              <c:tx>
                <c:rich>
                  <a:bodyPr/>
                  <a:lstStyle/>
                  <a:p>
                    <a:fld id="{C75B2405-0E31-42A3-907B-4C24FCE8BEC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E386C36C-82C8-4D6C-843F-9627BD61B5A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722-4FBF-8432-44920D806B50}"/>
                </c:ext>
              </c:extLst>
            </c:dLbl>
            <c:dLbl>
              <c:idx val="2"/>
              <c:layout>
                <c:manualLayout>
                  <c:x val="8.1300801442388604E-2"/>
                  <c:y val="-4.276439846991005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lvl="0" algn="ctr" rtl="0"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99F5CEF-27EF-44CB-985A-23E38A14F071}" type="CATEGORYNAME">
                      <a:rPr lang="en-US"/>
                      <a:pPr lvl="0" algn="ctr" rtl="0"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73CEED45-184C-4776-A5D4-C0FE99ECFE4E}" type="VALUE">
                      <a:rPr lang="en-US" baseline="0"/>
                      <a:pPr lvl="0" algn="ctr" rtl="0">
                        <a:defRPr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[VALOR]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lvl="0" algn="ctr" rtl="0"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722-4FBF-8432-44920D806B50}"/>
                </c:ext>
              </c:extLst>
            </c:dLbl>
            <c:dLbl>
              <c:idx val="3"/>
              <c:layout>
                <c:manualLayout>
                  <c:x val="9.3947592777871139E-2"/>
                  <c:y val="6.1091997814157126E-2"/>
                </c:manualLayout>
              </c:layout>
              <c:tx>
                <c:rich>
                  <a:bodyPr/>
                  <a:lstStyle/>
                  <a:p>
                    <a:fld id="{90F728CA-32A1-4791-BA4D-2C65D4E8BA07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3E0AB0A3-D729-4909-B87A-74D87565E768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722-4FBF-8432-44920D806B50}"/>
                </c:ext>
              </c:extLst>
            </c:dLbl>
            <c:dLbl>
              <c:idx val="4"/>
              <c:layout>
                <c:manualLayout>
                  <c:x val="-8.6720854871881178E-2"/>
                  <c:y val="3.665519868849431E-2"/>
                </c:manualLayout>
              </c:layout>
              <c:tx>
                <c:rich>
                  <a:bodyPr/>
                  <a:lstStyle/>
                  <a:p>
                    <a:fld id="{5E09107B-A0F8-4260-9C2E-ECE3556F8AC6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658A678E-0331-4B22-BF5C-AC13B773DDF1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722-4FBF-8432-44920D806B50}"/>
                </c:ext>
              </c:extLst>
            </c:dLbl>
            <c:dLbl>
              <c:idx val="5"/>
              <c:layout>
                <c:manualLayout>
                  <c:x val="-0.22041550613269797"/>
                  <c:y val="6.1091997814157178E-3"/>
                </c:manualLayout>
              </c:layout>
              <c:tx>
                <c:rich>
                  <a:bodyPr/>
                  <a:lstStyle/>
                  <a:p>
                    <a:fld id="{BDE929A0-FB11-475E-B3FE-23F2268F2F0D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40037154-9A3A-432D-8EA6-E5249BFC108E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722-4FBF-8432-44920D806B50}"/>
                </c:ext>
              </c:extLst>
            </c:dLbl>
            <c:dLbl>
              <c:idx val="6"/>
              <c:layout>
                <c:manualLayout>
                  <c:x val="-0.15176149602579206"/>
                  <c:y val="-8.24741970491122E-2"/>
                </c:manualLayout>
              </c:layout>
              <c:tx>
                <c:rich>
                  <a:bodyPr/>
                  <a:lstStyle/>
                  <a:p>
                    <a:fld id="{2B4C8761-EDDC-4ECD-B49B-D39B99ACDA2C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D7505DDA-1842-4565-9D2C-748D2723549D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8722-4FBF-8432-44920D806B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Hoja1!$B$169:$B$175</c:f>
              <c:strCache>
                <c:ptCount val="7"/>
                <c:pt idx="0">
                  <c:v>CatastrofesNaturales</c:v>
                </c:pt>
                <c:pt idx="1">
                  <c:v>Expansion</c:v>
                </c:pt>
                <c:pt idx="2">
                  <c:v>InstruccionCND</c:v>
                </c:pt>
                <c:pt idx="3">
                  <c:v>MtoMayor</c:v>
                </c:pt>
                <c:pt idx="4">
                  <c:v>Normal</c:v>
                </c:pt>
                <c:pt idx="5">
                  <c:v>ObrasEntidadesEstatales</c:v>
                </c:pt>
                <c:pt idx="6">
                  <c:v>Overhaul</c:v>
                </c:pt>
              </c:strCache>
            </c:strRef>
          </c:cat>
          <c:val>
            <c:numRef>
              <c:f>Hoja1!$C$169:$C$175</c:f>
              <c:numCache>
                <c:formatCode>0.00%</c:formatCode>
                <c:ptCount val="7"/>
                <c:pt idx="0">
                  <c:v>1.2912597853280607E-3</c:v>
                </c:pt>
                <c:pt idx="1">
                  <c:v>0.11363086110886934</c:v>
                </c:pt>
                <c:pt idx="2">
                  <c:v>2.5825195706561214E-3</c:v>
                </c:pt>
                <c:pt idx="3">
                  <c:v>1.7432007101928819E-2</c:v>
                </c:pt>
                <c:pt idx="4">
                  <c:v>0.8566701638285853</c:v>
                </c:pt>
                <c:pt idx="5">
                  <c:v>4.4387055120652082E-3</c:v>
                </c:pt>
                <c:pt idx="6">
                  <c:v>3.8737793559841822E-3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722-4FBF-8432-44920D806B5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457091599329743"/>
          <c:y val="0.79266867163868937"/>
          <c:w val="0.52240281637925912"/>
          <c:h val="0.198167528689186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Mantenimiento vs. pruebas en unidades de generación térmica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Hoja1!$B$121</c:f>
              <c:strCache>
                <c:ptCount val="1"/>
                <c:pt idx="0">
                  <c:v>Mantenimientos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Hoja1!$C$120:$N$120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Hoja1!$C$121:$N$121</c:f>
              <c:numCache>
                <c:formatCode>General</c:formatCode>
                <c:ptCount val="12"/>
                <c:pt idx="0">
                  <c:v>15</c:v>
                </c:pt>
                <c:pt idx="1">
                  <c:v>11</c:v>
                </c:pt>
                <c:pt idx="2">
                  <c:v>13</c:v>
                </c:pt>
                <c:pt idx="3">
                  <c:v>11</c:v>
                </c:pt>
                <c:pt idx="4">
                  <c:v>28</c:v>
                </c:pt>
                <c:pt idx="5">
                  <c:v>15</c:v>
                </c:pt>
                <c:pt idx="6">
                  <c:v>23</c:v>
                </c:pt>
                <c:pt idx="7">
                  <c:v>24</c:v>
                </c:pt>
                <c:pt idx="8">
                  <c:v>16</c:v>
                </c:pt>
                <c:pt idx="9">
                  <c:v>19</c:v>
                </c:pt>
                <c:pt idx="10">
                  <c:v>17</c:v>
                </c:pt>
                <c:pt idx="1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832-902E-FB6CFE6A02C8}"/>
            </c:ext>
          </c:extLst>
        </c:ser>
        <c:ser>
          <c:idx val="1"/>
          <c:order val="1"/>
          <c:tx>
            <c:strRef>
              <c:f>Hoja1!$B$122</c:f>
              <c:strCache>
                <c:ptCount val="1"/>
                <c:pt idx="0">
                  <c:v>Pruebas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Hoja1!$C$120:$N$120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Hoja1!$C$122:$N$122</c:f>
              <c:numCache>
                <c:formatCode>General</c:formatCode>
                <c:ptCount val="12"/>
                <c:pt idx="0">
                  <c:v>20</c:v>
                </c:pt>
                <c:pt idx="1">
                  <c:v>12</c:v>
                </c:pt>
                <c:pt idx="2">
                  <c:v>21</c:v>
                </c:pt>
                <c:pt idx="3">
                  <c:v>19</c:v>
                </c:pt>
                <c:pt idx="4">
                  <c:v>65</c:v>
                </c:pt>
                <c:pt idx="5">
                  <c:v>27</c:v>
                </c:pt>
                <c:pt idx="6">
                  <c:v>37</c:v>
                </c:pt>
                <c:pt idx="7">
                  <c:v>14</c:v>
                </c:pt>
                <c:pt idx="8">
                  <c:v>46</c:v>
                </c:pt>
                <c:pt idx="9">
                  <c:v>87</c:v>
                </c:pt>
                <c:pt idx="10">
                  <c:v>75</c:v>
                </c:pt>
                <c:pt idx="1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30-4832-902E-FB6CFE6A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379607376"/>
        <c:axId val="379605024"/>
      </c:barChart>
      <c:catAx>
        <c:axId val="37960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5024"/>
        <c:crosses val="autoZero"/>
        <c:auto val="1"/>
        <c:lblAlgn val="ctr"/>
        <c:lblOffset val="100"/>
        <c:noMultiLvlLbl val="0"/>
      </c:catAx>
      <c:valAx>
        <c:axId val="37960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Nro de Consignaciones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73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Mantenimiento vs. pruebas</a:t>
            </a:r>
            <a:r>
              <a:rPr lang="es-CO" baseline="0"/>
              <a:t> en unidades de generación hidráulica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Hoja1!$B$84</c:f>
              <c:strCache>
                <c:ptCount val="1"/>
                <c:pt idx="0">
                  <c:v>Mantenimientos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Hoja1!$C$83:$N$83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Hoja1!$C$84:$N$84</c:f>
              <c:numCache>
                <c:formatCode>General</c:formatCode>
                <c:ptCount val="12"/>
                <c:pt idx="0">
                  <c:v>38</c:v>
                </c:pt>
                <c:pt idx="1">
                  <c:v>37</c:v>
                </c:pt>
                <c:pt idx="2">
                  <c:v>47</c:v>
                </c:pt>
                <c:pt idx="3">
                  <c:v>42</c:v>
                </c:pt>
                <c:pt idx="4">
                  <c:v>55</c:v>
                </c:pt>
                <c:pt idx="5">
                  <c:v>58</c:v>
                </c:pt>
                <c:pt idx="6">
                  <c:v>41</c:v>
                </c:pt>
                <c:pt idx="7">
                  <c:v>78</c:v>
                </c:pt>
                <c:pt idx="8">
                  <c:v>57</c:v>
                </c:pt>
                <c:pt idx="9">
                  <c:v>62</c:v>
                </c:pt>
                <c:pt idx="10">
                  <c:v>67</c:v>
                </c:pt>
                <c:pt idx="1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8-4C10-BF67-F4011FAA79F5}"/>
            </c:ext>
          </c:extLst>
        </c:ser>
        <c:ser>
          <c:idx val="2"/>
          <c:order val="1"/>
          <c:tx>
            <c:strRef>
              <c:f>Hoja1!$B$85</c:f>
              <c:strCache>
                <c:ptCount val="1"/>
                <c:pt idx="0">
                  <c:v>Pruebas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Hoja1!$C$83:$N$83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Hoja1!$C$85:$N$85</c:f>
              <c:numCache>
                <c:formatCode>General</c:formatCode>
                <c:ptCount val="12"/>
                <c:pt idx="0">
                  <c:v>57</c:v>
                </c:pt>
                <c:pt idx="1">
                  <c:v>45</c:v>
                </c:pt>
                <c:pt idx="2">
                  <c:v>79</c:v>
                </c:pt>
                <c:pt idx="3">
                  <c:v>29</c:v>
                </c:pt>
                <c:pt idx="4">
                  <c:v>42</c:v>
                </c:pt>
                <c:pt idx="5">
                  <c:v>32</c:v>
                </c:pt>
                <c:pt idx="6">
                  <c:v>39</c:v>
                </c:pt>
                <c:pt idx="7">
                  <c:v>155</c:v>
                </c:pt>
                <c:pt idx="8">
                  <c:v>102</c:v>
                </c:pt>
                <c:pt idx="9">
                  <c:v>55</c:v>
                </c:pt>
                <c:pt idx="10">
                  <c:v>35</c:v>
                </c:pt>
                <c:pt idx="11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A8-4C10-BF67-F4011FAA7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379601496"/>
        <c:axId val="379601888"/>
      </c:barChart>
      <c:catAx>
        <c:axId val="379601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1888"/>
        <c:crosses val="autoZero"/>
        <c:auto val="1"/>
        <c:lblAlgn val="ctr"/>
        <c:lblOffset val="100"/>
        <c:noMultiLvlLbl val="0"/>
      </c:catAx>
      <c:valAx>
        <c:axId val="37960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Nro de Consignaciones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14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Tipo de consignación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1B3-4D08-A7FF-072F22E35D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1B3-4D08-A7FF-072F22E35D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F7C-4996-A372-8C887545BDB9}"/>
              </c:ext>
            </c:extLst>
          </c:dPt>
          <c:dLbls>
            <c:dLbl>
              <c:idx val="0"/>
              <c:layout>
                <c:manualLayout>
                  <c:x val="-4.4839770440406643E-2"/>
                  <c:y val="9.194521688511557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566422F-5DFC-480E-9FE8-596D6593BA70}" type="VALUE">
                      <a:rPr lang="en-US" sz="1400" b="1" baseline="0">
                        <a:solidFill>
                          <a:schemeClr val="bg1"/>
                        </a:solidFill>
                      </a:rPr>
                      <a:pPr>
                        <a:defRPr sz="1400"/>
                      </a:pPr>
                      <a:t>[VALOR]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1B3-4D08-A7FF-072F22E35D7C}"/>
                </c:ext>
              </c:extLst>
            </c:dLbl>
            <c:dLbl>
              <c:idx val="1"/>
              <c:layout>
                <c:manualLayout>
                  <c:x val="9.2720449856018919E-2"/>
                  <c:y val="-0.3073240577856772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A9E9E05-611C-4E56-9CF3-2FF6A3CC6011}" type="VALUE">
                      <a:rPr lang="en-US" sz="1400" b="1">
                        <a:solidFill>
                          <a:schemeClr val="bg1"/>
                        </a:solidFill>
                      </a:rPr>
                      <a:pPr>
                        <a:defRPr sz="1400"/>
                      </a:pPr>
                      <a:t>[VALOR]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1B3-4D08-A7FF-072F22E35D7C}"/>
                </c:ext>
              </c:extLst>
            </c:dLbl>
            <c:dLbl>
              <c:idx val="2"/>
              <c:layout>
                <c:manualLayout>
                  <c:x val="5.4669460911428124E-2"/>
                  <c:y val="9.75344907346032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7C-4996-A372-8C887545BD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Hoja1!$F$20:$H$20</c:f>
              <c:strCache>
                <c:ptCount val="3"/>
                <c:pt idx="0">
                  <c:v>Generación</c:v>
                </c:pt>
                <c:pt idx="1">
                  <c:v>Transmisión</c:v>
                </c:pt>
                <c:pt idx="2">
                  <c:v>Pruebas generadores</c:v>
                </c:pt>
              </c:strCache>
            </c:strRef>
          </c:cat>
          <c:val>
            <c:numRef>
              <c:f>Hoja1!$F$22:$H$22</c:f>
              <c:numCache>
                <c:formatCode>0%</c:formatCode>
                <c:ptCount val="3"/>
                <c:pt idx="0">
                  <c:v>6.924380598821725E-2</c:v>
                </c:pt>
                <c:pt idx="1">
                  <c:v>0.82293600193688965</c:v>
                </c:pt>
                <c:pt idx="2">
                  <c:v>0.10782019207489307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B3-4D08-A7FF-072F22E35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Tipo de Ingreso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5DC-4FB3-9294-9481AEE211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5DC-4FB3-9294-9481AEE211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5DC-4FB3-9294-9481AEE211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Hoja1!$D$26:$F$26</c:f>
              <c:strCache>
                <c:ptCount val="3"/>
                <c:pt idx="0">
                  <c:v>Plan</c:v>
                </c:pt>
                <c:pt idx="1">
                  <c:v>Emergencia</c:v>
                </c:pt>
                <c:pt idx="2">
                  <c:v>Fuera de Plan</c:v>
                </c:pt>
              </c:strCache>
            </c:strRef>
          </c:cat>
          <c:val>
            <c:numRef>
              <c:f>Hoja1!$D$28:$F$28</c:f>
              <c:numCache>
                <c:formatCode>0.0%</c:formatCode>
                <c:ptCount val="3"/>
                <c:pt idx="0">
                  <c:v>0.36768622387216526</c:v>
                </c:pt>
                <c:pt idx="1">
                  <c:v>0.11621338067952547</c:v>
                </c:pt>
                <c:pt idx="2">
                  <c:v>0.51610039544830921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DC-4FB3-9294-9481AEE21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Transmisión</a:t>
            </a:r>
            <a:r>
              <a:rPr lang="es-CO" baseline="0"/>
              <a:t> Ejecutadas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Hoja1!$B$42</c:f>
              <c:strCache>
                <c:ptCount val="1"/>
                <c:pt idx="0">
                  <c:v>Emergencia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Hoja1!$C$41:$N$41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Hoja1!$C$42:$N$42</c:f>
              <c:numCache>
                <c:formatCode>General</c:formatCode>
                <c:ptCount val="12"/>
                <c:pt idx="0">
                  <c:v>79</c:v>
                </c:pt>
                <c:pt idx="1">
                  <c:v>92</c:v>
                </c:pt>
                <c:pt idx="2">
                  <c:v>128</c:v>
                </c:pt>
                <c:pt idx="3">
                  <c:v>101</c:v>
                </c:pt>
                <c:pt idx="4">
                  <c:v>132</c:v>
                </c:pt>
                <c:pt idx="5">
                  <c:v>102</c:v>
                </c:pt>
                <c:pt idx="6">
                  <c:v>85</c:v>
                </c:pt>
                <c:pt idx="7">
                  <c:v>103</c:v>
                </c:pt>
                <c:pt idx="8">
                  <c:v>108</c:v>
                </c:pt>
                <c:pt idx="9">
                  <c:v>99</c:v>
                </c:pt>
                <c:pt idx="10">
                  <c:v>109</c:v>
                </c:pt>
                <c:pt idx="11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8-4EC1-AC08-D19A5C986382}"/>
            </c:ext>
          </c:extLst>
        </c:ser>
        <c:ser>
          <c:idx val="1"/>
          <c:order val="1"/>
          <c:tx>
            <c:strRef>
              <c:f>Hoja1!$B$43</c:f>
              <c:strCache>
                <c:ptCount val="1"/>
                <c:pt idx="0">
                  <c:v>FueraPSM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Hoja1!$C$41:$N$41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Hoja1!$C$43:$N$43</c:f>
              <c:numCache>
                <c:formatCode>General</c:formatCode>
                <c:ptCount val="12"/>
                <c:pt idx="0">
                  <c:v>309</c:v>
                </c:pt>
                <c:pt idx="1">
                  <c:v>367</c:v>
                </c:pt>
                <c:pt idx="2">
                  <c:v>461</c:v>
                </c:pt>
                <c:pt idx="3">
                  <c:v>343</c:v>
                </c:pt>
                <c:pt idx="4">
                  <c:v>356</c:v>
                </c:pt>
                <c:pt idx="5">
                  <c:v>420</c:v>
                </c:pt>
                <c:pt idx="6">
                  <c:v>350</c:v>
                </c:pt>
                <c:pt idx="7">
                  <c:v>487</c:v>
                </c:pt>
                <c:pt idx="8">
                  <c:v>460</c:v>
                </c:pt>
                <c:pt idx="9">
                  <c:v>454</c:v>
                </c:pt>
                <c:pt idx="10">
                  <c:v>440</c:v>
                </c:pt>
                <c:pt idx="11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28-4EC1-AC08-D19A5C986382}"/>
            </c:ext>
          </c:extLst>
        </c:ser>
        <c:ser>
          <c:idx val="2"/>
          <c:order val="2"/>
          <c:tx>
            <c:strRef>
              <c:f>Hoja1!$B$44</c:f>
              <c:strCache>
                <c:ptCount val="1"/>
                <c:pt idx="0">
                  <c:v>Plan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Hoja1!$C$41:$N$41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Hoja1!$C$44:$N$44</c:f>
              <c:numCache>
                <c:formatCode>General</c:formatCode>
                <c:ptCount val="12"/>
                <c:pt idx="0">
                  <c:v>315</c:v>
                </c:pt>
                <c:pt idx="1">
                  <c:v>371</c:v>
                </c:pt>
                <c:pt idx="2">
                  <c:v>374</c:v>
                </c:pt>
                <c:pt idx="3">
                  <c:v>515</c:v>
                </c:pt>
                <c:pt idx="4">
                  <c:v>505</c:v>
                </c:pt>
                <c:pt idx="5">
                  <c:v>376</c:v>
                </c:pt>
                <c:pt idx="6">
                  <c:v>310</c:v>
                </c:pt>
                <c:pt idx="7">
                  <c:v>291</c:v>
                </c:pt>
                <c:pt idx="8">
                  <c:v>204</c:v>
                </c:pt>
                <c:pt idx="9">
                  <c:v>361</c:v>
                </c:pt>
                <c:pt idx="10">
                  <c:v>341</c:v>
                </c:pt>
                <c:pt idx="11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28-4EC1-AC08-D19A5C986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2300024"/>
        <c:axId val="132300808"/>
      </c:barChart>
      <c:catAx>
        <c:axId val="13230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300808"/>
        <c:crosses val="autoZero"/>
        <c:auto val="1"/>
        <c:lblAlgn val="ctr"/>
        <c:lblOffset val="100"/>
        <c:noMultiLvlLbl val="0"/>
      </c:catAx>
      <c:valAx>
        <c:axId val="13230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Nro  de Consignaciones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3000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Generación Ejecutadas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Hoja1!$B$51</c:f>
              <c:strCache>
                <c:ptCount val="1"/>
                <c:pt idx="0">
                  <c:v>Emergencia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Hoja1!$C$50:$N$50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Hoja1!$C$51:$N$51</c:f>
              <c:numCache>
                <c:formatCode>General</c:formatCode>
                <c:ptCount val="12"/>
                <c:pt idx="0">
                  <c:v>12</c:v>
                </c:pt>
                <c:pt idx="1">
                  <c:v>15</c:v>
                </c:pt>
                <c:pt idx="2">
                  <c:v>12</c:v>
                </c:pt>
                <c:pt idx="3">
                  <c:v>12</c:v>
                </c:pt>
                <c:pt idx="4">
                  <c:v>21</c:v>
                </c:pt>
                <c:pt idx="5">
                  <c:v>23</c:v>
                </c:pt>
                <c:pt idx="6">
                  <c:v>16</c:v>
                </c:pt>
                <c:pt idx="7">
                  <c:v>10</c:v>
                </c:pt>
                <c:pt idx="8">
                  <c:v>12</c:v>
                </c:pt>
                <c:pt idx="9">
                  <c:v>11</c:v>
                </c:pt>
                <c:pt idx="10">
                  <c:v>19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B-47BB-B7B1-8D5E06ED414B}"/>
            </c:ext>
          </c:extLst>
        </c:ser>
        <c:ser>
          <c:idx val="2"/>
          <c:order val="1"/>
          <c:tx>
            <c:strRef>
              <c:f>Hoja1!$B$52</c:f>
              <c:strCache>
                <c:ptCount val="1"/>
                <c:pt idx="0">
                  <c:v>FueraPAM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Hoja1!$C$50:$N$50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Hoja1!$C$52:$N$52</c:f>
              <c:numCache>
                <c:formatCode>General</c:formatCode>
                <c:ptCount val="12"/>
                <c:pt idx="0">
                  <c:v>98</c:v>
                </c:pt>
                <c:pt idx="1">
                  <c:v>69</c:v>
                </c:pt>
                <c:pt idx="2">
                  <c:v>114</c:v>
                </c:pt>
                <c:pt idx="3">
                  <c:v>52</c:v>
                </c:pt>
                <c:pt idx="4">
                  <c:v>137</c:v>
                </c:pt>
                <c:pt idx="5">
                  <c:v>76</c:v>
                </c:pt>
                <c:pt idx="6">
                  <c:v>101</c:v>
                </c:pt>
                <c:pt idx="7">
                  <c:v>208</c:v>
                </c:pt>
                <c:pt idx="8">
                  <c:v>180</c:v>
                </c:pt>
                <c:pt idx="9">
                  <c:v>177</c:v>
                </c:pt>
                <c:pt idx="10">
                  <c:v>153</c:v>
                </c:pt>
                <c:pt idx="11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B-47BB-B7B1-8D5E06ED414B}"/>
            </c:ext>
          </c:extLst>
        </c:ser>
        <c:ser>
          <c:idx val="1"/>
          <c:order val="2"/>
          <c:tx>
            <c:strRef>
              <c:f>Hoja1!$B$53</c:f>
              <c:strCache>
                <c:ptCount val="1"/>
                <c:pt idx="0">
                  <c:v>Plan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Hoja1!$C$50:$N$50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Hoja1!$C$53:$N$53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34</c:v>
                </c:pt>
                <c:pt idx="3">
                  <c:v>37</c:v>
                </c:pt>
                <c:pt idx="4">
                  <c:v>32</c:v>
                </c:pt>
                <c:pt idx="5">
                  <c:v>36</c:v>
                </c:pt>
                <c:pt idx="6">
                  <c:v>30</c:v>
                </c:pt>
                <c:pt idx="7">
                  <c:v>57</c:v>
                </c:pt>
                <c:pt idx="8">
                  <c:v>33</c:v>
                </c:pt>
                <c:pt idx="9">
                  <c:v>36</c:v>
                </c:pt>
                <c:pt idx="10">
                  <c:v>34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6B-47BB-B7B1-8D5E06ED4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379606592"/>
        <c:axId val="379606200"/>
      </c:barChart>
      <c:catAx>
        <c:axId val="37960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6200"/>
        <c:crosses val="autoZero"/>
        <c:auto val="1"/>
        <c:lblAlgn val="ctr"/>
        <c:lblOffset val="100"/>
        <c:noMultiLvlLbl val="0"/>
      </c:catAx>
      <c:valAx>
        <c:axId val="37960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aseline="0"/>
                  <a:t>Nro  de Consignaciones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65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Mantenimientos en unidades de generación hidráulica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Hoja1!$B$66</c:f>
              <c:strCache>
                <c:ptCount val="1"/>
                <c:pt idx="0">
                  <c:v>Emergencia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Hoja1!$C$65:$N$65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Hoja1!$C$66:$N$66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11</c:v>
                </c:pt>
                <c:pt idx="4">
                  <c:v>11</c:v>
                </c:pt>
                <c:pt idx="5">
                  <c:v>20</c:v>
                </c:pt>
                <c:pt idx="6">
                  <c:v>7</c:v>
                </c:pt>
                <c:pt idx="7">
                  <c:v>4</c:v>
                </c:pt>
                <c:pt idx="8">
                  <c:v>11</c:v>
                </c:pt>
                <c:pt idx="9">
                  <c:v>10</c:v>
                </c:pt>
                <c:pt idx="10">
                  <c:v>14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D-4E8F-9586-32F8D5BB6FB0}"/>
            </c:ext>
          </c:extLst>
        </c:ser>
        <c:ser>
          <c:idx val="2"/>
          <c:order val="1"/>
          <c:tx>
            <c:strRef>
              <c:f>Hoja1!$B$67</c:f>
              <c:strCache>
                <c:ptCount val="1"/>
                <c:pt idx="0">
                  <c:v>FueraPAM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Hoja1!$C$67:$N$67</c:f>
              <c:numCache>
                <c:formatCode>General</c:formatCode>
                <c:ptCount val="12"/>
                <c:pt idx="0">
                  <c:v>69</c:v>
                </c:pt>
                <c:pt idx="1">
                  <c:v>53</c:v>
                </c:pt>
                <c:pt idx="2">
                  <c:v>86</c:v>
                </c:pt>
                <c:pt idx="3">
                  <c:v>29</c:v>
                </c:pt>
                <c:pt idx="4">
                  <c:v>59</c:v>
                </c:pt>
                <c:pt idx="5">
                  <c:v>40</c:v>
                </c:pt>
                <c:pt idx="6">
                  <c:v>53</c:v>
                </c:pt>
                <c:pt idx="7">
                  <c:v>177</c:v>
                </c:pt>
                <c:pt idx="8">
                  <c:v>123</c:v>
                </c:pt>
                <c:pt idx="9">
                  <c:v>76</c:v>
                </c:pt>
                <c:pt idx="10">
                  <c:v>58</c:v>
                </c:pt>
                <c:pt idx="11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5D-4E8F-9586-32F8D5BB6FB0}"/>
            </c:ext>
          </c:extLst>
        </c:ser>
        <c:ser>
          <c:idx val="1"/>
          <c:order val="2"/>
          <c:tx>
            <c:strRef>
              <c:f>Hoja1!$B$68</c:f>
              <c:strCache>
                <c:ptCount val="1"/>
                <c:pt idx="0">
                  <c:v>Plan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Hoja1!$C$65:$N$65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Hoja1!$C$68:$N$68</c:f>
              <c:numCache>
                <c:formatCode>General</c:formatCode>
                <c:ptCount val="12"/>
                <c:pt idx="0">
                  <c:v>18</c:v>
                </c:pt>
                <c:pt idx="1">
                  <c:v>21</c:v>
                </c:pt>
                <c:pt idx="2">
                  <c:v>33</c:v>
                </c:pt>
                <c:pt idx="3">
                  <c:v>31</c:v>
                </c:pt>
                <c:pt idx="4">
                  <c:v>27</c:v>
                </c:pt>
                <c:pt idx="5">
                  <c:v>30</c:v>
                </c:pt>
                <c:pt idx="6">
                  <c:v>20</c:v>
                </c:pt>
                <c:pt idx="7">
                  <c:v>52</c:v>
                </c:pt>
                <c:pt idx="8">
                  <c:v>25</c:v>
                </c:pt>
                <c:pt idx="9">
                  <c:v>31</c:v>
                </c:pt>
                <c:pt idx="10">
                  <c:v>30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5D-4E8F-9586-32F8D5BB6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379601496"/>
        <c:axId val="379601888"/>
      </c:barChart>
      <c:catAx>
        <c:axId val="379601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1888"/>
        <c:crosses val="autoZero"/>
        <c:auto val="1"/>
        <c:lblAlgn val="ctr"/>
        <c:lblOffset val="100"/>
        <c:noMultiLvlLbl val="0"/>
      </c:catAx>
      <c:valAx>
        <c:axId val="37960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Nro de Consignaciones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14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Mantenimientos en unidades de generación térmica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Hoja1!$B$103</c:f>
              <c:strCache>
                <c:ptCount val="1"/>
                <c:pt idx="0">
                  <c:v>Emergencia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Hoja1!$C$65:$N$65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Hoja1!$C$103:$N$103</c:f>
              <c:numCache>
                <c:formatCode>General</c:formatCode>
                <c:ptCount val="12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1</c:v>
                </c:pt>
                <c:pt idx="4">
                  <c:v>10</c:v>
                </c:pt>
                <c:pt idx="5">
                  <c:v>3</c:v>
                </c:pt>
                <c:pt idx="6">
                  <c:v>9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5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E-4D18-A15D-DDAAFBCCAEB7}"/>
            </c:ext>
          </c:extLst>
        </c:ser>
        <c:ser>
          <c:idx val="2"/>
          <c:order val="1"/>
          <c:tx>
            <c:strRef>
              <c:f>Hoja1!$B$104</c:f>
              <c:strCache>
                <c:ptCount val="1"/>
                <c:pt idx="0">
                  <c:v>FueraPAM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Hoja1!$C$104:$N$104</c:f>
              <c:numCache>
                <c:formatCode>General</c:formatCode>
                <c:ptCount val="12"/>
                <c:pt idx="0">
                  <c:v>29</c:v>
                </c:pt>
                <c:pt idx="1">
                  <c:v>16</c:v>
                </c:pt>
                <c:pt idx="2">
                  <c:v>28</c:v>
                </c:pt>
                <c:pt idx="3">
                  <c:v>23</c:v>
                </c:pt>
                <c:pt idx="4">
                  <c:v>78</c:v>
                </c:pt>
                <c:pt idx="5">
                  <c:v>33</c:v>
                </c:pt>
                <c:pt idx="6">
                  <c:v>41</c:v>
                </c:pt>
                <c:pt idx="7">
                  <c:v>27</c:v>
                </c:pt>
                <c:pt idx="8">
                  <c:v>53</c:v>
                </c:pt>
                <c:pt idx="9">
                  <c:v>100</c:v>
                </c:pt>
                <c:pt idx="10">
                  <c:v>83</c:v>
                </c:pt>
                <c:pt idx="1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DE-4D18-A15D-DDAAFBCCAEB7}"/>
            </c:ext>
          </c:extLst>
        </c:ser>
        <c:ser>
          <c:idx val="1"/>
          <c:order val="2"/>
          <c:tx>
            <c:strRef>
              <c:f>Hoja1!$B$105</c:f>
              <c:strCache>
                <c:ptCount val="1"/>
                <c:pt idx="0">
                  <c:v>Plan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Hoja1!$C$65:$N$65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Hoja1!$C$105:$N$105</c:f>
              <c:numCache>
                <c:formatCode>General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10</c:v>
                </c:pt>
                <c:pt idx="7">
                  <c:v>5</c:v>
                </c:pt>
                <c:pt idx="8">
                  <c:v>8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E-4D18-A15D-DDAAFBCCA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379607376"/>
        <c:axId val="379605024"/>
      </c:barChart>
      <c:catAx>
        <c:axId val="37960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5024"/>
        <c:crosses val="autoZero"/>
        <c:auto val="1"/>
        <c:lblAlgn val="ctr"/>
        <c:lblOffset val="100"/>
        <c:noMultiLvlLbl val="0"/>
      </c:catAx>
      <c:valAx>
        <c:axId val="37960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Nro de Consignaciones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73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Consignaciones ejecutadas 2003 al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Hoja1!$B$138</c:f>
              <c:strCache>
                <c:ptCount val="1"/>
                <c:pt idx="0">
                  <c:v>Transmisión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Hoja1!$C$137:$V$137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Hoja1!$C$138:$V$138</c:f>
              <c:numCache>
                <c:formatCode>General</c:formatCode>
                <c:ptCount val="20"/>
                <c:pt idx="0">
                  <c:v>4065</c:v>
                </c:pt>
                <c:pt idx="1">
                  <c:v>3654</c:v>
                </c:pt>
                <c:pt idx="2">
                  <c:v>4059</c:v>
                </c:pt>
                <c:pt idx="3">
                  <c:v>3482</c:v>
                </c:pt>
                <c:pt idx="4">
                  <c:v>3909</c:v>
                </c:pt>
                <c:pt idx="5">
                  <c:v>4454</c:v>
                </c:pt>
                <c:pt idx="6">
                  <c:v>4825</c:v>
                </c:pt>
                <c:pt idx="7">
                  <c:v>5364</c:v>
                </c:pt>
                <c:pt idx="8">
                  <c:v>5749</c:v>
                </c:pt>
                <c:pt idx="9">
                  <c:v>6150</c:v>
                </c:pt>
                <c:pt idx="10">
                  <c:v>7423</c:v>
                </c:pt>
                <c:pt idx="11">
                  <c:v>7913</c:v>
                </c:pt>
                <c:pt idx="12">
                  <c:v>8390</c:v>
                </c:pt>
                <c:pt idx="13">
                  <c:v>8402</c:v>
                </c:pt>
                <c:pt idx="14">
                  <c:v>8440</c:v>
                </c:pt>
                <c:pt idx="15">
                  <c:v>8796</c:v>
                </c:pt>
                <c:pt idx="16">
                  <c:v>9016</c:v>
                </c:pt>
                <c:pt idx="17">
                  <c:v>8836</c:v>
                </c:pt>
                <c:pt idx="18">
                  <c:v>10100</c:v>
                </c:pt>
                <c:pt idx="19">
                  <c:v>10197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9-4C44-B6A7-B922BAB2F706}"/>
            </c:ext>
          </c:extLst>
        </c:ser>
        <c:ser>
          <c:idx val="1"/>
          <c:order val="1"/>
          <c:tx>
            <c:strRef>
              <c:f>Hoja1!$B$139</c:f>
              <c:strCache>
                <c:ptCount val="1"/>
                <c:pt idx="0">
                  <c:v>Generación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Hoja1!$C$137:$V$137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Hoja1!$C$139:$V$139</c:f>
              <c:numCache>
                <c:formatCode>General</c:formatCode>
                <c:ptCount val="20"/>
                <c:pt idx="0">
                  <c:v>521</c:v>
                </c:pt>
                <c:pt idx="1">
                  <c:v>471</c:v>
                </c:pt>
                <c:pt idx="2">
                  <c:v>495</c:v>
                </c:pt>
                <c:pt idx="3">
                  <c:v>548</c:v>
                </c:pt>
                <c:pt idx="4">
                  <c:v>1280</c:v>
                </c:pt>
                <c:pt idx="5">
                  <c:v>1074</c:v>
                </c:pt>
                <c:pt idx="6">
                  <c:v>778</c:v>
                </c:pt>
                <c:pt idx="7">
                  <c:v>780</c:v>
                </c:pt>
                <c:pt idx="8">
                  <c:v>746</c:v>
                </c:pt>
                <c:pt idx="9">
                  <c:v>753</c:v>
                </c:pt>
                <c:pt idx="10">
                  <c:v>780</c:v>
                </c:pt>
                <c:pt idx="11">
                  <c:v>710</c:v>
                </c:pt>
                <c:pt idx="12">
                  <c:v>738</c:v>
                </c:pt>
                <c:pt idx="13">
                  <c:v>723</c:v>
                </c:pt>
                <c:pt idx="14">
                  <c:v>740</c:v>
                </c:pt>
                <c:pt idx="15">
                  <c:v>755</c:v>
                </c:pt>
                <c:pt idx="16">
                  <c:v>529</c:v>
                </c:pt>
                <c:pt idx="17">
                  <c:v>772</c:v>
                </c:pt>
                <c:pt idx="18">
                  <c:v>749</c:v>
                </c:pt>
                <c:pt idx="19">
                  <c:v>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49-4C44-B6A7-B922BAB2F706}"/>
            </c:ext>
          </c:extLst>
        </c:ser>
        <c:ser>
          <c:idx val="2"/>
          <c:order val="2"/>
          <c:tx>
            <c:strRef>
              <c:f>Hoja1!$B$140</c:f>
              <c:strCache>
                <c:ptCount val="1"/>
                <c:pt idx="0">
                  <c:v>Pruebas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Hoja1!$C$137:$V$137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Hoja1!$C$140:$V$140</c:f>
              <c:numCache>
                <c:formatCode>General</c:formatCode>
                <c:ptCount val="20"/>
                <c:pt idx="17">
                  <c:v>303</c:v>
                </c:pt>
                <c:pt idx="18">
                  <c:v>945</c:v>
                </c:pt>
                <c:pt idx="19">
                  <c:v>1336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A6-4147-B161-4F093ED0E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379605416"/>
        <c:axId val="379608552"/>
      </c:barChart>
      <c:catAx>
        <c:axId val="379605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8552"/>
        <c:crosses val="autoZero"/>
        <c:auto val="1"/>
        <c:lblAlgn val="ctr"/>
        <c:lblOffset val="100"/>
        <c:noMultiLvlLbl val="0"/>
      </c:catAx>
      <c:valAx>
        <c:axId val="379608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Nro  de Consignaciones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54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Origen Mantenimiento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Hoja1!$B$154</c:f>
              <c:strCache>
                <c:ptCount val="1"/>
                <c:pt idx="0">
                  <c:v>CatastrofesNaturales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Hoja1!$C$153:$N$153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Hoja1!$C$154:$N$154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5-49BA-83D5-0146F9ECBC85}"/>
            </c:ext>
          </c:extLst>
        </c:ser>
        <c:ser>
          <c:idx val="1"/>
          <c:order val="1"/>
          <c:tx>
            <c:strRef>
              <c:f>Hoja1!$B$155</c:f>
              <c:strCache>
                <c:ptCount val="1"/>
                <c:pt idx="0">
                  <c:v>Expansion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Hoja1!$C$153:$N$153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Hoja1!$C$155:$N$155</c:f>
              <c:numCache>
                <c:formatCode>General</c:formatCode>
                <c:ptCount val="12"/>
                <c:pt idx="0">
                  <c:v>56</c:v>
                </c:pt>
                <c:pt idx="1">
                  <c:v>83</c:v>
                </c:pt>
                <c:pt idx="2">
                  <c:v>99</c:v>
                </c:pt>
                <c:pt idx="3">
                  <c:v>143</c:v>
                </c:pt>
                <c:pt idx="4">
                  <c:v>121</c:v>
                </c:pt>
                <c:pt idx="5">
                  <c:v>122</c:v>
                </c:pt>
                <c:pt idx="6">
                  <c:v>118</c:v>
                </c:pt>
                <c:pt idx="7">
                  <c:v>119</c:v>
                </c:pt>
                <c:pt idx="8">
                  <c:v>127</c:v>
                </c:pt>
                <c:pt idx="9">
                  <c:v>121</c:v>
                </c:pt>
                <c:pt idx="10">
                  <c:v>156</c:v>
                </c:pt>
                <c:pt idx="11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35-49BA-83D5-0146F9ECBC85}"/>
            </c:ext>
          </c:extLst>
        </c:ser>
        <c:ser>
          <c:idx val="2"/>
          <c:order val="2"/>
          <c:tx>
            <c:strRef>
              <c:f>Hoja1!$B$156</c:f>
              <c:strCache>
                <c:ptCount val="1"/>
                <c:pt idx="0">
                  <c:v>InstruccionCND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Hoja1!$C$153:$N$153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Hoja1!$C$156:$N$156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20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35-49BA-83D5-0146F9ECBC85}"/>
            </c:ext>
          </c:extLst>
        </c:ser>
        <c:ser>
          <c:idx val="3"/>
          <c:order val="3"/>
          <c:tx>
            <c:strRef>
              <c:f>Hoja1!$B$157</c:f>
              <c:strCache>
                <c:ptCount val="1"/>
                <c:pt idx="0">
                  <c:v>MtoMayor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Hoja1!$C$153:$N$153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Hoja1!$C$157:$N$157</c:f>
              <c:numCache>
                <c:formatCode>General</c:formatCode>
                <c:ptCount val="12"/>
                <c:pt idx="0">
                  <c:v>7</c:v>
                </c:pt>
                <c:pt idx="1">
                  <c:v>37</c:v>
                </c:pt>
                <c:pt idx="2">
                  <c:v>37</c:v>
                </c:pt>
                <c:pt idx="3">
                  <c:v>44</c:v>
                </c:pt>
                <c:pt idx="4">
                  <c:v>21</c:v>
                </c:pt>
                <c:pt idx="5">
                  <c:v>7</c:v>
                </c:pt>
                <c:pt idx="6">
                  <c:v>16</c:v>
                </c:pt>
                <c:pt idx="7">
                  <c:v>14</c:v>
                </c:pt>
                <c:pt idx="8">
                  <c:v>12</c:v>
                </c:pt>
                <c:pt idx="9">
                  <c:v>14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35-49BA-83D5-0146F9ECBC85}"/>
            </c:ext>
          </c:extLst>
        </c:ser>
        <c:ser>
          <c:idx val="4"/>
          <c:order val="4"/>
          <c:tx>
            <c:strRef>
              <c:f>Hoja1!$B$158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Hoja1!$C$153:$N$153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Hoja1!$C$158:$N$158</c:f>
              <c:numCache>
                <c:formatCode>General</c:formatCode>
                <c:ptCount val="12"/>
                <c:pt idx="0">
                  <c:v>757</c:v>
                </c:pt>
                <c:pt idx="1">
                  <c:v>803</c:v>
                </c:pt>
                <c:pt idx="2">
                  <c:v>970</c:v>
                </c:pt>
                <c:pt idx="3">
                  <c:v>871</c:v>
                </c:pt>
                <c:pt idx="4">
                  <c:v>1036</c:v>
                </c:pt>
                <c:pt idx="5">
                  <c:v>899</c:v>
                </c:pt>
                <c:pt idx="6">
                  <c:v>748</c:v>
                </c:pt>
                <c:pt idx="7">
                  <c:v>1007</c:v>
                </c:pt>
                <c:pt idx="8">
                  <c:v>846</c:v>
                </c:pt>
                <c:pt idx="9">
                  <c:v>991</c:v>
                </c:pt>
                <c:pt idx="10">
                  <c:v>902</c:v>
                </c:pt>
                <c:pt idx="11">
                  <c:v>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35-49BA-83D5-0146F9ECBC85}"/>
            </c:ext>
          </c:extLst>
        </c:ser>
        <c:ser>
          <c:idx val="6"/>
          <c:order val="5"/>
          <c:tx>
            <c:strRef>
              <c:f>Hoja1!$B$159</c:f>
              <c:strCache>
                <c:ptCount val="1"/>
                <c:pt idx="0">
                  <c:v>ObrasEntidadesEstatales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Hoja1!$C$153:$N$153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Hoja1!$C$159:$N$159</c:f>
              <c:numCache>
                <c:formatCode>General</c:formatCode>
                <c:ptCount val="12"/>
                <c:pt idx="0">
                  <c:v>11</c:v>
                </c:pt>
                <c:pt idx="1">
                  <c:v>7</c:v>
                </c:pt>
                <c:pt idx="2">
                  <c:v>6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35-49BA-83D5-0146F9ECBC85}"/>
            </c:ext>
          </c:extLst>
        </c:ser>
        <c:ser>
          <c:idx val="7"/>
          <c:order val="6"/>
          <c:tx>
            <c:strRef>
              <c:f>Hoja1!$B$160</c:f>
              <c:strCache>
                <c:ptCount val="1"/>
                <c:pt idx="0">
                  <c:v>Overhaul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Hoja1!$C$153:$N$153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Hoja1!$C$160:$N$160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6</c:v>
                </c:pt>
                <c:pt idx="7">
                  <c:v>11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35-49BA-83D5-0146F9ECBC85}"/>
            </c:ext>
          </c:extLst>
        </c:ser>
        <c:ser>
          <c:idx val="5"/>
          <c:order val="7"/>
          <c:tx>
            <c:strRef>
              <c:f>Hoja1!$B$161</c:f>
              <c:strCache>
                <c:ptCount val="1"/>
                <c:pt idx="0">
                  <c:v>Vida_humana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Hoja1!$C$153:$N$153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Hoja1!$C$161:$N$161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A-4CEF-B83A-F6650004C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379601104"/>
        <c:axId val="379603848"/>
        <c:extLst/>
      </c:barChart>
      <c:catAx>
        <c:axId val="37960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3848"/>
        <c:crosses val="autoZero"/>
        <c:auto val="1"/>
        <c:lblAlgn val="ctr"/>
        <c:lblOffset val="100"/>
        <c:noMultiLvlLbl val="0"/>
      </c:catAx>
      <c:valAx>
        <c:axId val="379603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Nro de</a:t>
                </a:r>
                <a:r>
                  <a:rPr lang="es-CO" baseline="0"/>
                  <a:t> </a:t>
                </a:r>
                <a:r>
                  <a:rPr lang="es-CO"/>
                  <a:t>Consignaciones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6011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177511</xdr:colOff>
      <xdr:row>1</xdr:row>
      <xdr:rowOff>14286</xdr:rowOff>
    </xdr:from>
    <xdr:to>
      <xdr:col>17</xdr:col>
      <xdr:colOff>283406</xdr:colOff>
      <xdr:row>15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716098</xdr:colOff>
      <xdr:row>17</xdr:row>
      <xdr:rowOff>27893</xdr:rowOff>
    </xdr:from>
    <xdr:to>
      <xdr:col>15</xdr:col>
      <xdr:colOff>466192</xdr:colOff>
      <xdr:row>30</xdr:row>
      <xdr:rowOff>179613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94570</xdr:colOff>
      <xdr:row>17</xdr:row>
      <xdr:rowOff>31976</xdr:rowOff>
    </xdr:from>
    <xdr:to>
      <xdr:col>23</xdr:col>
      <xdr:colOff>94570</xdr:colOff>
      <xdr:row>31</xdr:row>
      <xdr:rowOff>108176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68035</xdr:colOff>
      <xdr:row>32</xdr:row>
      <xdr:rowOff>25172</xdr:rowOff>
    </xdr:from>
    <xdr:to>
      <xdr:col>22</xdr:col>
      <xdr:colOff>68035</xdr:colOff>
      <xdr:row>46</xdr:row>
      <xdr:rowOff>95930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1361</xdr:colOff>
      <xdr:row>48</xdr:row>
      <xdr:rowOff>2040</xdr:rowOff>
    </xdr:from>
    <xdr:to>
      <xdr:col>22</xdr:col>
      <xdr:colOff>1361</xdr:colOff>
      <xdr:row>63</xdr:row>
      <xdr:rowOff>78240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29935</xdr:colOff>
      <xdr:row>64</xdr:row>
      <xdr:rowOff>19729</xdr:rowOff>
    </xdr:from>
    <xdr:to>
      <xdr:col>22</xdr:col>
      <xdr:colOff>29935</xdr:colOff>
      <xdr:row>79</xdr:row>
      <xdr:rowOff>95929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4082</xdr:colOff>
      <xdr:row>101</xdr:row>
      <xdr:rowOff>8844</xdr:rowOff>
    </xdr:from>
    <xdr:to>
      <xdr:col>22</xdr:col>
      <xdr:colOff>4082</xdr:colOff>
      <xdr:row>116</xdr:row>
      <xdr:rowOff>85044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420667</xdr:colOff>
      <xdr:row>133</xdr:row>
      <xdr:rowOff>174852</xdr:rowOff>
    </xdr:from>
    <xdr:to>
      <xdr:col>31</xdr:col>
      <xdr:colOff>69272</xdr:colOff>
      <xdr:row>149</xdr:row>
      <xdr:rowOff>13854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31296</xdr:colOff>
      <xdr:row>152</xdr:row>
      <xdr:rowOff>17009</xdr:rowOff>
    </xdr:from>
    <xdr:to>
      <xdr:col>22</xdr:col>
      <xdr:colOff>554770</xdr:colOff>
      <xdr:row>172</xdr:row>
      <xdr:rowOff>31297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195943</xdr:colOff>
      <xdr:row>166</xdr:row>
      <xdr:rowOff>174851</xdr:rowOff>
    </xdr:from>
    <xdr:to>
      <xdr:col>11</xdr:col>
      <xdr:colOff>711653</xdr:colOff>
      <xdr:row>187</xdr:row>
      <xdr:rowOff>141515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13607</xdr:colOff>
      <xdr:row>119</xdr:row>
      <xdr:rowOff>13607</xdr:rowOff>
    </xdr:from>
    <xdr:to>
      <xdr:col>22</xdr:col>
      <xdr:colOff>13607</xdr:colOff>
      <xdr:row>133</xdr:row>
      <xdr:rowOff>89807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A7673A34-FC56-4B22-A926-187F05586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0</xdr:colOff>
      <xdr:row>82</xdr:row>
      <xdr:rowOff>0</xdr:rowOff>
    </xdr:from>
    <xdr:to>
      <xdr:col>22</xdr:col>
      <xdr:colOff>0</xdr:colOff>
      <xdr:row>97</xdr:row>
      <xdr:rowOff>76200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DCC11293-D044-47AE-A0E7-8D83FD96AA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AA176"/>
  <sheetViews>
    <sheetView tabSelected="1" topLeftCell="B1" zoomScale="55" zoomScaleNormal="55" workbookViewId="0">
      <pane xSplit="1" ySplit="1" topLeftCell="C151" activePane="bottomRight" state="frozen"/>
      <selection activeCell="B1" sqref="B1"/>
      <selection pane="topRight" activeCell="C1" sqref="C1"/>
      <selection pane="bottomLeft" activeCell="B2" sqref="B2"/>
      <selection pane="bottomRight" activeCell="C169" sqref="C169"/>
    </sheetView>
  </sheetViews>
  <sheetFormatPr baseColWidth="10" defaultRowHeight="15" x14ac:dyDescent="0.25"/>
  <cols>
    <col min="1" max="1" width="16.28515625" customWidth="1"/>
    <col min="2" max="2" width="31" bestFit="1" customWidth="1"/>
    <col min="5" max="5" width="12.7109375" bestFit="1" customWidth="1"/>
    <col min="6" max="6" width="13.5703125" bestFit="1" customWidth="1"/>
    <col min="7" max="8" width="16.5703125" customWidth="1"/>
  </cols>
  <sheetData>
    <row r="2" spans="1:27" x14ac:dyDescent="0.25">
      <c r="B2" s="2" t="s">
        <v>6</v>
      </c>
    </row>
    <row r="3" spans="1:27" x14ac:dyDescent="0.25">
      <c r="B3" s="1"/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53</v>
      </c>
      <c r="I3" s="1" t="s">
        <v>5</v>
      </c>
    </row>
    <row r="4" spans="1:27" x14ac:dyDescent="0.25">
      <c r="A4" t="str">
        <f>+MID(B4,1,3)</f>
        <v>ENE</v>
      </c>
      <c r="B4" s="1" t="s">
        <v>31</v>
      </c>
      <c r="C4" s="7">
        <v>78</v>
      </c>
      <c r="D4" s="7">
        <v>833</v>
      </c>
      <c r="E4" s="7">
        <v>0</v>
      </c>
      <c r="F4" s="7">
        <v>14</v>
      </c>
      <c r="G4" s="7">
        <v>38</v>
      </c>
      <c r="H4" s="7">
        <v>0</v>
      </c>
      <c r="I4" s="7">
        <v>9</v>
      </c>
    </row>
    <row r="5" spans="1:27" x14ac:dyDescent="0.25">
      <c r="A5" t="str">
        <f t="shared" ref="A5:A15" si="0">+MID(B5,1,3)</f>
        <v>FEB</v>
      </c>
      <c r="B5" s="1" t="s">
        <v>32</v>
      </c>
      <c r="C5" s="7">
        <v>100</v>
      </c>
      <c r="D5" s="7">
        <v>935</v>
      </c>
      <c r="E5" s="7">
        <v>0</v>
      </c>
      <c r="F5" s="7">
        <v>6</v>
      </c>
      <c r="G5" s="7">
        <v>54</v>
      </c>
      <c r="H5" s="7">
        <v>0</v>
      </c>
      <c r="I5" s="7">
        <v>2</v>
      </c>
    </row>
    <row r="6" spans="1:27" x14ac:dyDescent="0.25">
      <c r="A6" t="str">
        <f t="shared" si="0"/>
        <v>MAR</v>
      </c>
      <c r="B6" s="1" t="s">
        <v>33</v>
      </c>
      <c r="C6" s="7">
        <v>129</v>
      </c>
      <c r="D6" s="7">
        <v>1123</v>
      </c>
      <c r="E6" s="7">
        <v>0</v>
      </c>
      <c r="F6" s="7">
        <v>18</v>
      </c>
      <c r="G6" s="7">
        <v>74</v>
      </c>
      <c r="H6" s="7">
        <v>0</v>
      </c>
      <c r="I6" s="7">
        <v>3</v>
      </c>
    </row>
    <row r="7" spans="1:27" x14ac:dyDescent="0.25">
      <c r="A7" t="str">
        <f t="shared" si="0"/>
        <v>ABR</v>
      </c>
      <c r="B7" s="1" t="s">
        <v>34</v>
      </c>
      <c r="C7" s="7">
        <v>134</v>
      </c>
      <c r="D7" s="7">
        <v>1060</v>
      </c>
      <c r="E7" s="7">
        <v>0</v>
      </c>
      <c r="F7" s="7">
        <v>29</v>
      </c>
      <c r="G7" s="7">
        <v>77</v>
      </c>
      <c r="H7" s="7">
        <v>0</v>
      </c>
      <c r="I7" s="7">
        <v>1</v>
      </c>
    </row>
    <row r="8" spans="1:27" x14ac:dyDescent="0.25">
      <c r="A8" t="str">
        <f t="shared" si="0"/>
        <v>MAY</v>
      </c>
      <c r="B8" s="1" t="s">
        <v>35</v>
      </c>
      <c r="C8" s="7">
        <v>125</v>
      </c>
      <c r="D8" s="7">
        <v>1183</v>
      </c>
      <c r="E8" s="7">
        <v>0</v>
      </c>
      <c r="F8" s="7">
        <v>25</v>
      </c>
      <c r="G8" s="7">
        <v>78</v>
      </c>
      <c r="H8" s="7">
        <v>0</v>
      </c>
      <c r="I8" s="7">
        <v>5</v>
      </c>
    </row>
    <row r="9" spans="1:27" x14ac:dyDescent="0.25">
      <c r="A9" t="str">
        <f t="shared" si="0"/>
        <v>JUN</v>
      </c>
      <c r="B9" s="1" t="s">
        <v>36</v>
      </c>
      <c r="C9" s="7">
        <v>242</v>
      </c>
      <c r="D9" s="7">
        <v>1033</v>
      </c>
      <c r="E9" s="7">
        <v>0</v>
      </c>
      <c r="F9" s="7">
        <v>29</v>
      </c>
      <c r="G9" s="7">
        <v>96</v>
      </c>
      <c r="H9" s="7">
        <v>0</v>
      </c>
      <c r="I9" s="7">
        <v>6</v>
      </c>
    </row>
    <row r="10" spans="1:27" x14ac:dyDescent="0.25">
      <c r="A10" t="str">
        <f t="shared" si="0"/>
        <v>JUL</v>
      </c>
      <c r="B10" s="1" t="s">
        <v>37</v>
      </c>
      <c r="C10" s="7">
        <v>152</v>
      </c>
      <c r="D10" s="7">
        <v>892</v>
      </c>
      <c r="E10" s="7">
        <v>0</v>
      </c>
      <c r="F10" s="7">
        <v>13</v>
      </c>
      <c r="G10" s="7">
        <v>67</v>
      </c>
      <c r="H10" s="7">
        <v>0</v>
      </c>
      <c r="I10" s="7">
        <v>1</v>
      </c>
    </row>
    <row r="11" spans="1:27" x14ac:dyDescent="0.25">
      <c r="A11" t="str">
        <f t="shared" si="0"/>
        <v>AGO</v>
      </c>
      <c r="B11" s="1" t="s">
        <v>38</v>
      </c>
      <c r="C11" s="7">
        <v>176</v>
      </c>
      <c r="D11" s="7">
        <v>1156</v>
      </c>
      <c r="E11" s="7">
        <v>0</v>
      </c>
      <c r="F11" s="7">
        <v>20</v>
      </c>
      <c r="G11" s="7">
        <v>110</v>
      </c>
      <c r="H11" s="7">
        <v>12</v>
      </c>
      <c r="I11" s="7">
        <v>0</v>
      </c>
      <c r="AA11">
        <f>6198+6290</f>
        <v>12488</v>
      </c>
    </row>
    <row r="12" spans="1:27" x14ac:dyDescent="0.25">
      <c r="A12" t="str">
        <f t="shared" si="0"/>
        <v>SEP</v>
      </c>
      <c r="B12" s="1" t="s">
        <v>39</v>
      </c>
      <c r="C12" s="7">
        <v>141</v>
      </c>
      <c r="D12" s="7">
        <v>997</v>
      </c>
      <c r="E12" s="7">
        <v>0</v>
      </c>
      <c r="F12" s="7">
        <v>20</v>
      </c>
      <c r="G12" s="7">
        <v>63</v>
      </c>
      <c r="H12" s="7">
        <v>3</v>
      </c>
      <c r="I12" s="7">
        <v>2</v>
      </c>
    </row>
    <row r="13" spans="1:27" x14ac:dyDescent="0.25">
      <c r="A13" t="str">
        <f t="shared" si="0"/>
        <v>OCT</v>
      </c>
      <c r="B13" s="1" t="s">
        <v>40</v>
      </c>
      <c r="C13" s="7">
        <v>166</v>
      </c>
      <c r="D13" s="7">
        <v>1138</v>
      </c>
      <c r="E13" s="7">
        <v>1</v>
      </c>
      <c r="F13" s="7">
        <v>21</v>
      </c>
      <c r="G13" s="7">
        <v>54</v>
      </c>
      <c r="H13" s="7">
        <v>5</v>
      </c>
      <c r="I13" s="7">
        <v>1</v>
      </c>
    </row>
    <row r="14" spans="1:27" x14ac:dyDescent="0.25">
      <c r="A14" t="str">
        <f t="shared" si="0"/>
        <v>NOV</v>
      </c>
      <c r="B14" s="1" t="s">
        <v>41</v>
      </c>
      <c r="C14" s="7">
        <v>202</v>
      </c>
      <c r="D14" s="7">
        <v>1096</v>
      </c>
      <c r="E14" s="7">
        <v>2</v>
      </c>
      <c r="F14" s="7">
        <v>9</v>
      </c>
      <c r="G14" s="7">
        <v>94</v>
      </c>
      <c r="H14" s="7">
        <v>3</v>
      </c>
      <c r="I14" s="7">
        <v>1</v>
      </c>
    </row>
    <row r="15" spans="1:27" x14ac:dyDescent="0.25">
      <c r="A15" t="str">
        <f t="shared" si="0"/>
        <v>DIC</v>
      </c>
      <c r="B15" s="1" t="s">
        <v>42</v>
      </c>
      <c r="C15" s="7">
        <v>231</v>
      </c>
      <c r="D15" s="7">
        <v>945</v>
      </c>
      <c r="E15" s="7">
        <v>6</v>
      </c>
      <c r="F15" s="7">
        <v>23</v>
      </c>
      <c r="G15" s="7">
        <v>45</v>
      </c>
      <c r="H15" s="7">
        <v>1</v>
      </c>
      <c r="I15" s="7">
        <v>1</v>
      </c>
    </row>
    <row r="16" spans="1:27" x14ac:dyDescent="0.25">
      <c r="C16">
        <f>SUM(C4:C15)</f>
        <v>1876</v>
      </c>
      <c r="D16">
        <f>SUM(D4:D15)</f>
        <v>12391</v>
      </c>
      <c r="E16">
        <f t="shared" ref="E16:I16" si="1">SUM(E4:E15)</f>
        <v>9</v>
      </c>
      <c r="F16">
        <f t="shared" si="1"/>
        <v>227</v>
      </c>
      <c r="G16">
        <f t="shared" si="1"/>
        <v>850</v>
      </c>
      <c r="H16">
        <f t="shared" si="1"/>
        <v>24</v>
      </c>
      <c r="I16">
        <f t="shared" si="1"/>
        <v>32</v>
      </c>
      <c r="J16">
        <f>SUM(C16:I16)</f>
        <v>15409</v>
      </c>
    </row>
    <row r="18" spans="1:9" x14ac:dyDescent="0.25">
      <c r="B18" s="2" t="s">
        <v>14</v>
      </c>
    </row>
    <row r="19" spans="1:9" x14ac:dyDescent="0.25">
      <c r="E19">
        <f>+F21+G21+H21</f>
        <v>12391</v>
      </c>
    </row>
    <row r="20" spans="1:9" ht="14.45" customHeight="1" x14ac:dyDescent="0.25">
      <c r="A20" s="21" t="s">
        <v>49</v>
      </c>
      <c r="B20" s="5" t="s">
        <v>12</v>
      </c>
      <c r="C20" s="5" t="s">
        <v>13</v>
      </c>
      <c r="D20" s="5" t="s">
        <v>54</v>
      </c>
      <c r="E20" s="5" t="s">
        <v>55</v>
      </c>
      <c r="F20" t="s">
        <v>18</v>
      </c>
      <c r="G20" t="s">
        <v>19</v>
      </c>
      <c r="H20" t="s">
        <v>48</v>
      </c>
    </row>
    <row r="21" spans="1:9" x14ac:dyDescent="0.25">
      <c r="A21" s="21"/>
      <c r="B21" s="22">
        <v>1449</v>
      </c>
      <c r="C21" s="22">
        <v>714</v>
      </c>
      <c r="D21" s="22">
        <v>25</v>
      </c>
      <c r="E21" s="22">
        <v>4</v>
      </c>
      <c r="F21" s="22">
        <v>858</v>
      </c>
      <c r="G21" s="22">
        <f>10197</f>
        <v>10197</v>
      </c>
      <c r="H21" s="22">
        <v>1336</v>
      </c>
      <c r="I21" s="8"/>
    </row>
    <row r="22" spans="1:9" x14ac:dyDescent="0.25">
      <c r="A22" s="21"/>
      <c r="B22" s="22"/>
      <c r="C22" s="22"/>
      <c r="D22" s="22"/>
      <c r="E22" s="22"/>
      <c r="F22" s="23">
        <f>+F21/E19</f>
        <v>6.924380598821725E-2</v>
      </c>
      <c r="G22" s="23">
        <f>+G21/E19</f>
        <v>0.82293600193688965</v>
      </c>
      <c r="H22" s="23">
        <f>H21/E19</f>
        <v>0.10782019207489307</v>
      </c>
      <c r="I22" s="9"/>
    </row>
    <row r="25" spans="1:9" x14ac:dyDescent="0.25">
      <c r="D25">
        <f>+D27+F27+E27</f>
        <v>12391</v>
      </c>
    </row>
    <row r="26" spans="1:9" x14ac:dyDescent="0.25">
      <c r="A26" s="21" t="s">
        <v>49</v>
      </c>
      <c r="B26" s="3" t="s">
        <v>7</v>
      </c>
      <c r="C26" s="3" t="s">
        <v>8</v>
      </c>
      <c r="D26" s="4" t="s">
        <v>9</v>
      </c>
      <c r="E26" s="4" t="s">
        <v>10</v>
      </c>
      <c r="F26" t="s">
        <v>20</v>
      </c>
    </row>
    <row r="27" spans="1:9" x14ac:dyDescent="0.25">
      <c r="A27" s="21"/>
      <c r="B27" s="24">
        <v>4791</v>
      </c>
      <c r="C27" s="24">
        <v>1604</v>
      </c>
      <c r="D27" s="22">
        <v>4556</v>
      </c>
      <c r="E27" s="22">
        <v>1440</v>
      </c>
      <c r="F27" s="22">
        <f>B27+C27</f>
        <v>6395</v>
      </c>
    </row>
    <row r="28" spans="1:9" x14ac:dyDescent="0.25">
      <c r="A28" s="21"/>
      <c r="B28" s="22"/>
      <c r="C28" s="22"/>
      <c r="D28" s="25">
        <f>+D27/$D$25</f>
        <v>0.36768622387216526</v>
      </c>
      <c r="E28" s="25">
        <f t="shared" ref="E28:F28" si="2">+E27/$D$25</f>
        <v>0.11621338067952547</v>
      </c>
      <c r="F28" s="25">
        <f t="shared" si="2"/>
        <v>0.51610039544830921</v>
      </c>
    </row>
    <row r="32" spans="1:9" x14ac:dyDescent="0.25">
      <c r="E32" s="19"/>
      <c r="G32" s="10"/>
      <c r="H32" s="10"/>
    </row>
    <row r="38" spans="2:15" x14ac:dyDescent="0.25">
      <c r="B38" s="2" t="s">
        <v>11</v>
      </c>
    </row>
    <row r="40" spans="2:15" x14ac:dyDescent="0.25">
      <c r="B40" t="s">
        <v>21</v>
      </c>
      <c r="C40" t="s">
        <v>15</v>
      </c>
    </row>
    <row r="41" spans="2:15" x14ac:dyDescent="0.25">
      <c r="B41" t="s">
        <v>16</v>
      </c>
      <c r="C41" s="1" t="s">
        <v>31</v>
      </c>
      <c r="D41" s="1" t="s">
        <v>32</v>
      </c>
      <c r="E41" s="1" t="s">
        <v>33</v>
      </c>
      <c r="F41" s="1" t="s">
        <v>34</v>
      </c>
      <c r="G41" s="1" t="s">
        <v>35</v>
      </c>
      <c r="H41" s="1" t="s">
        <v>36</v>
      </c>
      <c r="I41" s="1" t="s">
        <v>37</v>
      </c>
      <c r="J41" s="1" t="s">
        <v>38</v>
      </c>
      <c r="K41" s="1" t="s">
        <v>39</v>
      </c>
      <c r="L41" s="1" t="s">
        <v>40</v>
      </c>
      <c r="M41" s="1" t="s">
        <v>41</v>
      </c>
      <c r="N41" s="1" t="s">
        <v>42</v>
      </c>
      <c r="O41" t="s">
        <v>17</v>
      </c>
    </row>
    <row r="42" spans="2:15" x14ac:dyDescent="0.25">
      <c r="B42" t="s">
        <v>10</v>
      </c>
      <c r="C42" s="22">
        <v>79</v>
      </c>
      <c r="D42" s="22">
        <v>92</v>
      </c>
      <c r="E42" s="22">
        <v>128</v>
      </c>
      <c r="F42" s="22">
        <v>101</v>
      </c>
      <c r="G42" s="22">
        <v>132</v>
      </c>
      <c r="H42" s="22">
        <v>102</v>
      </c>
      <c r="I42" s="22">
        <v>85</v>
      </c>
      <c r="J42" s="22">
        <v>103</v>
      </c>
      <c r="K42" s="22">
        <v>108</v>
      </c>
      <c r="L42" s="22">
        <v>99</v>
      </c>
      <c r="M42" s="22">
        <v>109</v>
      </c>
      <c r="N42" s="22">
        <v>99</v>
      </c>
      <c r="O42" s="5">
        <f>SUM(C42:N42)</f>
        <v>1237</v>
      </c>
    </row>
    <row r="43" spans="2:15" x14ac:dyDescent="0.25">
      <c r="B43" t="s">
        <v>7</v>
      </c>
      <c r="C43" s="22">
        <v>309</v>
      </c>
      <c r="D43" s="22">
        <v>367</v>
      </c>
      <c r="E43" s="22">
        <v>461</v>
      </c>
      <c r="F43" s="22">
        <v>343</v>
      </c>
      <c r="G43" s="22">
        <v>356</v>
      </c>
      <c r="H43" s="22">
        <v>420</v>
      </c>
      <c r="I43" s="22">
        <v>350</v>
      </c>
      <c r="J43" s="22">
        <v>487</v>
      </c>
      <c r="K43" s="22">
        <v>460</v>
      </c>
      <c r="L43" s="22">
        <v>454</v>
      </c>
      <c r="M43" s="22">
        <v>440</v>
      </c>
      <c r="N43" s="22">
        <v>344</v>
      </c>
      <c r="O43" s="5">
        <f>SUM(C43:N43)</f>
        <v>4791</v>
      </c>
    </row>
    <row r="44" spans="2:15" x14ac:dyDescent="0.25">
      <c r="B44" t="s">
        <v>9</v>
      </c>
      <c r="C44" s="22">
        <v>315</v>
      </c>
      <c r="D44" s="22">
        <v>371</v>
      </c>
      <c r="E44" s="22">
        <v>374</v>
      </c>
      <c r="F44" s="22">
        <v>515</v>
      </c>
      <c r="G44" s="22">
        <v>505</v>
      </c>
      <c r="H44" s="22">
        <v>376</v>
      </c>
      <c r="I44" s="22">
        <v>310</v>
      </c>
      <c r="J44" s="22">
        <v>291</v>
      </c>
      <c r="K44" s="22">
        <v>204</v>
      </c>
      <c r="L44" s="22">
        <v>361</v>
      </c>
      <c r="M44" s="22">
        <v>341</v>
      </c>
      <c r="N44" s="22">
        <v>206</v>
      </c>
      <c r="O44" s="5">
        <f>SUM(C44:N44)</f>
        <v>4169</v>
      </c>
    </row>
    <row r="45" spans="2:15" x14ac:dyDescent="0.25">
      <c r="B45" t="s">
        <v>17</v>
      </c>
      <c r="C45" s="5">
        <f>SUM(C42:C44)</f>
        <v>703</v>
      </c>
      <c r="D45" s="5">
        <f t="shared" ref="D45:O45" si="3">SUM(D42:D44)</f>
        <v>830</v>
      </c>
      <c r="E45" s="5">
        <f t="shared" si="3"/>
        <v>963</v>
      </c>
      <c r="F45" s="5">
        <f t="shared" si="3"/>
        <v>959</v>
      </c>
      <c r="G45" s="5">
        <f t="shared" si="3"/>
        <v>993</v>
      </c>
      <c r="H45" s="5">
        <f t="shared" si="3"/>
        <v>898</v>
      </c>
      <c r="I45" s="5">
        <f t="shared" si="3"/>
        <v>745</v>
      </c>
      <c r="J45" s="5">
        <f t="shared" si="3"/>
        <v>881</v>
      </c>
      <c r="K45" s="5">
        <f t="shared" si="3"/>
        <v>772</v>
      </c>
      <c r="L45" s="5">
        <f t="shared" si="3"/>
        <v>914</v>
      </c>
      <c r="M45" s="5">
        <f t="shared" si="3"/>
        <v>890</v>
      </c>
      <c r="N45" s="5">
        <f t="shared" si="3"/>
        <v>649</v>
      </c>
      <c r="O45" s="5">
        <f t="shared" si="3"/>
        <v>10197</v>
      </c>
    </row>
    <row r="47" spans="2:15" x14ac:dyDescent="0.25">
      <c r="B47" s="2" t="s">
        <v>50</v>
      </c>
    </row>
    <row r="49" spans="2:16" x14ac:dyDescent="0.25">
      <c r="B49" t="s">
        <v>21</v>
      </c>
      <c r="C49" t="s">
        <v>15</v>
      </c>
    </row>
    <row r="50" spans="2:16" x14ac:dyDescent="0.25">
      <c r="B50" t="s">
        <v>16</v>
      </c>
      <c r="C50" s="1" t="s">
        <v>31</v>
      </c>
      <c r="D50" s="1" t="s">
        <v>32</v>
      </c>
      <c r="E50" s="1" t="s">
        <v>33</v>
      </c>
      <c r="F50" s="1" t="s">
        <v>34</v>
      </c>
      <c r="G50" s="1" t="s">
        <v>35</v>
      </c>
      <c r="H50" s="1" t="s">
        <v>36</v>
      </c>
      <c r="I50" s="1" t="s">
        <v>37</v>
      </c>
      <c r="J50" s="1" t="s">
        <v>38</v>
      </c>
      <c r="K50" s="1" t="s">
        <v>39</v>
      </c>
      <c r="L50" s="1" t="s">
        <v>40</v>
      </c>
      <c r="M50" s="1" t="s">
        <v>41</v>
      </c>
      <c r="N50" s="1" t="s">
        <v>42</v>
      </c>
      <c r="O50" t="s">
        <v>17</v>
      </c>
    </row>
    <row r="51" spans="2:16" x14ac:dyDescent="0.25">
      <c r="B51" t="s">
        <v>10</v>
      </c>
      <c r="C51" s="22">
        <v>12</v>
      </c>
      <c r="D51" s="22">
        <v>15</v>
      </c>
      <c r="E51" s="22">
        <v>12</v>
      </c>
      <c r="F51" s="22">
        <v>12</v>
      </c>
      <c r="G51" s="22">
        <v>21</v>
      </c>
      <c r="H51" s="22">
        <v>23</v>
      </c>
      <c r="I51" s="22">
        <v>16</v>
      </c>
      <c r="J51" s="22">
        <v>10</v>
      </c>
      <c r="K51" s="22">
        <v>12</v>
      </c>
      <c r="L51" s="22">
        <v>11</v>
      </c>
      <c r="M51" s="22">
        <v>19</v>
      </c>
      <c r="N51" s="22">
        <v>40</v>
      </c>
      <c r="O51" s="5">
        <f>SUM(C51:N51)</f>
        <v>203</v>
      </c>
    </row>
    <row r="52" spans="2:16" x14ac:dyDescent="0.25">
      <c r="B52" t="s">
        <v>8</v>
      </c>
      <c r="C52" s="22">
        <v>98</v>
      </c>
      <c r="D52" s="22">
        <v>69</v>
      </c>
      <c r="E52" s="22">
        <v>114</v>
      </c>
      <c r="F52" s="22">
        <v>52</v>
      </c>
      <c r="G52" s="22">
        <v>137</v>
      </c>
      <c r="H52" s="22">
        <v>76</v>
      </c>
      <c r="I52" s="22">
        <v>101</v>
      </c>
      <c r="J52" s="22">
        <v>208</v>
      </c>
      <c r="K52" s="22">
        <v>180</v>
      </c>
      <c r="L52" s="22">
        <v>177</v>
      </c>
      <c r="M52" s="22">
        <v>153</v>
      </c>
      <c r="N52" s="22">
        <v>239</v>
      </c>
      <c r="O52" s="5">
        <f>SUM(C52:N52)</f>
        <v>1604</v>
      </c>
    </row>
    <row r="53" spans="2:16" x14ac:dyDescent="0.25">
      <c r="B53" t="s">
        <v>9</v>
      </c>
      <c r="C53" s="22">
        <v>20</v>
      </c>
      <c r="D53" s="22">
        <v>21</v>
      </c>
      <c r="E53" s="22">
        <v>34</v>
      </c>
      <c r="F53" s="22">
        <v>37</v>
      </c>
      <c r="G53" s="22">
        <v>32</v>
      </c>
      <c r="H53" s="22">
        <v>36</v>
      </c>
      <c r="I53" s="22">
        <v>30</v>
      </c>
      <c r="J53" s="22">
        <v>57</v>
      </c>
      <c r="K53" s="22">
        <v>33</v>
      </c>
      <c r="L53" s="22">
        <v>36</v>
      </c>
      <c r="M53" s="22">
        <v>34</v>
      </c>
      <c r="N53" s="22">
        <v>17</v>
      </c>
      <c r="O53" s="5">
        <f>SUM(C53:N53)</f>
        <v>387</v>
      </c>
      <c r="P53" s="8"/>
    </row>
    <row r="54" spans="2:16" x14ac:dyDescent="0.25">
      <c r="B54" t="s">
        <v>17</v>
      </c>
      <c r="C54" s="22">
        <f>SUM(C51:C53)</f>
        <v>130</v>
      </c>
      <c r="D54" s="22">
        <f t="shared" ref="D54:N54" si="4">SUM(D51:D53)</f>
        <v>105</v>
      </c>
      <c r="E54" s="22">
        <f t="shared" si="4"/>
        <v>160</v>
      </c>
      <c r="F54" s="22">
        <f t="shared" si="4"/>
        <v>101</v>
      </c>
      <c r="G54" s="22">
        <f t="shared" si="4"/>
        <v>190</v>
      </c>
      <c r="H54" s="22">
        <f t="shared" si="4"/>
        <v>135</v>
      </c>
      <c r="I54" s="22">
        <f t="shared" si="4"/>
        <v>147</v>
      </c>
      <c r="J54" s="22">
        <f t="shared" si="4"/>
        <v>275</v>
      </c>
      <c r="K54" s="22">
        <f t="shared" si="4"/>
        <v>225</v>
      </c>
      <c r="L54" s="22">
        <f t="shared" si="4"/>
        <v>224</v>
      </c>
      <c r="M54" s="22">
        <f t="shared" si="4"/>
        <v>206</v>
      </c>
      <c r="N54" s="22">
        <f t="shared" si="4"/>
        <v>296</v>
      </c>
      <c r="O54" s="5">
        <f>SUM(O51:O53)</f>
        <v>2194</v>
      </c>
    </row>
    <row r="62" spans="2:16" x14ac:dyDescent="0.25">
      <c r="B62" s="2" t="s">
        <v>22</v>
      </c>
    </row>
    <row r="64" spans="2:16" x14ac:dyDescent="0.25">
      <c r="B64" t="s">
        <v>21</v>
      </c>
      <c r="C64" t="s">
        <v>15</v>
      </c>
    </row>
    <row r="65" spans="2:15" x14ac:dyDescent="0.25">
      <c r="B65" t="s">
        <v>16</v>
      </c>
      <c r="C65" s="1" t="s">
        <v>31</v>
      </c>
      <c r="D65" s="1" t="s">
        <v>32</v>
      </c>
      <c r="E65" s="1" t="s">
        <v>33</v>
      </c>
      <c r="F65" s="1" t="s">
        <v>34</v>
      </c>
      <c r="G65" s="1" t="s">
        <v>35</v>
      </c>
      <c r="H65" s="1" t="s">
        <v>36</v>
      </c>
      <c r="I65" s="1" t="s">
        <v>37</v>
      </c>
      <c r="J65" s="1" t="s">
        <v>38</v>
      </c>
      <c r="K65" s="1" t="s">
        <v>39</v>
      </c>
      <c r="L65" s="1" t="s">
        <v>40</v>
      </c>
      <c r="M65" s="1" t="s">
        <v>41</v>
      </c>
      <c r="N65" s="1" t="s">
        <v>42</v>
      </c>
      <c r="O65" t="s">
        <v>17</v>
      </c>
    </row>
    <row r="66" spans="2:15" x14ac:dyDescent="0.25">
      <c r="B66" t="s">
        <v>10</v>
      </c>
      <c r="C66" s="22">
        <v>8</v>
      </c>
      <c r="D66" s="22">
        <v>8</v>
      </c>
      <c r="E66" s="22">
        <v>7</v>
      </c>
      <c r="F66" s="22">
        <v>11</v>
      </c>
      <c r="G66" s="22">
        <v>11</v>
      </c>
      <c r="H66" s="22">
        <v>20</v>
      </c>
      <c r="I66" s="22">
        <v>7</v>
      </c>
      <c r="J66" s="22">
        <v>4</v>
      </c>
      <c r="K66" s="22">
        <v>11</v>
      </c>
      <c r="L66" s="22">
        <v>10</v>
      </c>
      <c r="M66" s="22">
        <v>14</v>
      </c>
      <c r="N66" s="22">
        <v>18</v>
      </c>
      <c r="O66" s="5">
        <f>SUM(C66:N66)</f>
        <v>129</v>
      </c>
    </row>
    <row r="67" spans="2:15" x14ac:dyDescent="0.25">
      <c r="B67" t="s">
        <v>8</v>
      </c>
      <c r="C67" s="22">
        <v>69</v>
      </c>
      <c r="D67" s="22">
        <v>53</v>
      </c>
      <c r="E67" s="22">
        <v>86</v>
      </c>
      <c r="F67" s="22">
        <v>29</v>
      </c>
      <c r="G67" s="22">
        <v>59</v>
      </c>
      <c r="H67" s="22">
        <v>40</v>
      </c>
      <c r="I67" s="22">
        <v>53</v>
      </c>
      <c r="J67" s="22">
        <v>177</v>
      </c>
      <c r="K67" s="22">
        <v>123</v>
      </c>
      <c r="L67" s="22">
        <v>76</v>
      </c>
      <c r="M67" s="22">
        <v>58</v>
      </c>
      <c r="N67" s="22">
        <v>168</v>
      </c>
      <c r="O67" s="5">
        <f>SUM(C67:N67)</f>
        <v>991</v>
      </c>
    </row>
    <row r="68" spans="2:15" x14ac:dyDescent="0.25">
      <c r="B68" t="s">
        <v>9</v>
      </c>
      <c r="C68" s="22">
        <v>18</v>
      </c>
      <c r="D68" s="22">
        <v>21</v>
      </c>
      <c r="E68" s="22">
        <v>33</v>
      </c>
      <c r="F68" s="22">
        <v>31</v>
      </c>
      <c r="G68" s="22">
        <v>27</v>
      </c>
      <c r="H68" s="22">
        <v>30</v>
      </c>
      <c r="I68" s="22">
        <v>20</v>
      </c>
      <c r="J68" s="22">
        <v>52</v>
      </c>
      <c r="K68" s="22">
        <v>25</v>
      </c>
      <c r="L68" s="22">
        <v>31</v>
      </c>
      <c r="M68" s="22">
        <v>30</v>
      </c>
      <c r="N68" s="22">
        <v>11</v>
      </c>
      <c r="O68" s="5">
        <f>SUM(C68:N68)</f>
        <v>329</v>
      </c>
    </row>
    <row r="69" spans="2:15" x14ac:dyDescent="0.25">
      <c r="B69" t="s">
        <v>17</v>
      </c>
      <c r="C69" s="5">
        <f>SUM(C66:C68)</f>
        <v>95</v>
      </c>
      <c r="D69" s="5">
        <f t="shared" ref="D69:O69" si="5">SUM(D66:D68)</f>
        <v>82</v>
      </c>
      <c r="E69" s="5">
        <f t="shared" si="5"/>
        <v>126</v>
      </c>
      <c r="F69" s="5">
        <f t="shared" si="5"/>
        <v>71</v>
      </c>
      <c r="G69" s="5">
        <f t="shared" si="5"/>
        <v>97</v>
      </c>
      <c r="H69" s="5">
        <f t="shared" si="5"/>
        <v>90</v>
      </c>
      <c r="I69" s="5">
        <f t="shared" si="5"/>
        <v>80</v>
      </c>
      <c r="J69" s="5">
        <f t="shared" si="5"/>
        <v>233</v>
      </c>
      <c r="K69" s="5">
        <f t="shared" si="5"/>
        <v>159</v>
      </c>
      <c r="L69" s="5">
        <f t="shared" si="5"/>
        <v>117</v>
      </c>
      <c r="M69" s="5">
        <f t="shared" si="5"/>
        <v>102</v>
      </c>
      <c r="N69" s="5">
        <f t="shared" si="5"/>
        <v>197</v>
      </c>
      <c r="O69" s="5">
        <f t="shared" si="5"/>
        <v>1449</v>
      </c>
    </row>
    <row r="82" spans="2:15" x14ac:dyDescent="0.25">
      <c r="B82" t="s">
        <v>21</v>
      </c>
      <c r="C82" t="s">
        <v>15</v>
      </c>
    </row>
    <row r="83" spans="2:15" x14ac:dyDescent="0.25">
      <c r="B83" t="s">
        <v>16</v>
      </c>
      <c r="C83" s="1" t="s">
        <v>31</v>
      </c>
      <c r="D83" s="1" t="s">
        <v>32</v>
      </c>
      <c r="E83" s="1" t="s">
        <v>33</v>
      </c>
      <c r="F83" s="1" t="s">
        <v>34</v>
      </c>
      <c r="G83" s="1" t="s">
        <v>35</v>
      </c>
      <c r="H83" s="1" t="s">
        <v>36</v>
      </c>
      <c r="I83" s="1" t="s">
        <v>37</v>
      </c>
      <c r="J83" s="1" t="s">
        <v>38</v>
      </c>
      <c r="K83" s="1" t="s">
        <v>39</v>
      </c>
      <c r="L83" s="1" t="s">
        <v>40</v>
      </c>
      <c r="M83" s="1" t="s">
        <v>41</v>
      </c>
      <c r="N83" s="1" t="s">
        <v>42</v>
      </c>
      <c r="O83" t="s">
        <v>17</v>
      </c>
    </row>
    <row r="84" spans="2:15" x14ac:dyDescent="0.25">
      <c r="B84" t="s">
        <v>45</v>
      </c>
      <c r="C84" s="22">
        <v>38</v>
      </c>
      <c r="D84" s="22">
        <v>37</v>
      </c>
      <c r="E84" s="22">
        <v>47</v>
      </c>
      <c r="F84" s="22">
        <v>42</v>
      </c>
      <c r="G84" s="22">
        <v>55</v>
      </c>
      <c r="H84" s="22">
        <v>58</v>
      </c>
      <c r="I84" s="22">
        <v>41</v>
      </c>
      <c r="J84" s="22">
        <v>78</v>
      </c>
      <c r="K84" s="22">
        <v>57</v>
      </c>
      <c r="L84" s="22">
        <v>62</v>
      </c>
      <c r="M84" s="22">
        <v>67</v>
      </c>
      <c r="N84" s="22">
        <v>46</v>
      </c>
      <c r="O84" s="5">
        <f>SUM(C84:N84)</f>
        <v>628</v>
      </c>
    </row>
    <row r="85" spans="2:15" x14ac:dyDescent="0.25">
      <c r="B85" t="s">
        <v>46</v>
      </c>
      <c r="C85" s="22">
        <v>57</v>
      </c>
      <c r="D85" s="22">
        <v>45</v>
      </c>
      <c r="E85" s="22">
        <v>79</v>
      </c>
      <c r="F85" s="22">
        <v>29</v>
      </c>
      <c r="G85" s="22">
        <v>42</v>
      </c>
      <c r="H85" s="22">
        <v>32</v>
      </c>
      <c r="I85" s="22">
        <v>39</v>
      </c>
      <c r="J85" s="22">
        <v>155</v>
      </c>
      <c r="K85" s="22">
        <v>102</v>
      </c>
      <c r="L85" s="22">
        <v>55</v>
      </c>
      <c r="M85" s="22">
        <v>35</v>
      </c>
      <c r="N85" s="22">
        <v>151</v>
      </c>
      <c r="O85" s="5">
        <f>SUM(C85:N85)</f>
        <v>821</v>
      </c>
    </row>
    <row r="86" spans="2:15" x14ac:dyDescent="0.25">
      <c r="B86" t="s">
        <v>17</v>
      </c>
      <c r="C86" s="5">
        <f>SUM(C84:C85)</f>
        <v>95</v>
      </c>
      <c r="D86" s="5">
        <f t="shared" ref="D86:O86" si="6">SUM(D84:D85)</f>
        <v>82</v>
      </c>
      <c r="E86" s="5">
        <f t="shared" si="6"/>
        <v>126</v>
      </c>
      <c r="F86" s="5">
        <f t="shared" si="6"/>
        <v>71</v>
      </c>
      <c r="G86" s="5">
        <f t="shared" si="6"/>
        <v>97</v>
      </c>
      <c r="H86" s="5">
        <f t="shared" si="6"/>
        <v>90</v>
      </c>
      <c r="I86" s="5">
        <f t="shared" si="6"/>
        <v>80</v>
      </c>
      <c r="J86" s="5">
        <f t="shared" si="6"/>
        <v>233</v>
      </c>
      <c r="K86" s="5">
        <f t="shared" si="6"/>
        <v>159</v>
      </c>
      <c r="L86" s="5">
        <f t="shared" si="6"/>
        <v>117</v>
      </c>
      <c r="M86" s="5">
        <f t="shared" si="6"/>
        <v>102</v>
      </c>
      <c r="N86" s="5">
        <f t="shared" si="6"/>
        <v>197</v>
      </c>
      <c r="O86" s="5">
        <f t="shared" si="6"/>
        <v>1449</v>
      </c>
    </row>
    <row r="99" spans="2:15" x14ac:dyDescent="0.25">
      <c r="B99" s="2" t="s">
        <v>47</v>
      </c>
    </row>
    <row r="101" spans="2:15" x14ac:dyDescent="0.25">
      <c r="B101" t="s">
        <v>21</v>
      </c>
      <c r="C101" t="s">
        <v>15</v>
      </c>
    </row>
    <row r="102" spans="2:15" x14ac:dyDescent="0.25">
      <c r="B102" t="s">
        <v>16</v>
      </c>
      <c r="C102" s="1" t="s">
        <v>31</v>
      </c>
      <c r="D102" s="1" t="s">
        <v>32</v>
      </c>
      <c r="E102" s="1" t="s">
        <v>33</v>
      </c>
      <c r="F102" s="1" t="s">
        <v>34</v>
      </c>
      <c r="G102" s="1" t="s">
        <v>35</v>
      </c>
      <c r="H102" s="1" t="s">
        <v>36</v>
      </c>
      <c r="I102" s="1" t="s">
        <v>37</v>
      </c>
      <c r="J102" s="1" t="s">
        <v>38</v>
      </c>
      <c r="K102" s="1" t="s">
        <v>39</v>
      </c>
      <c r="L102" s="1" t="s">
        <v>40</v>
      </c>
      <c r="M102" s="1" t="s">
        <v>41</v>
      </c>
      <c r="N102" s="1" t="s">
        <v>42</v>
      </c>
      <c r="O102" t="s">
        <v>17</v>
      </c>
    </row>
    <row r="103" spans="2:15" x14ac:dyDescent="0.25">
      <c r="B103" t="s">
        <v>10</v>
      </c>
      <c r="C103" s="8">
        <v>4</v>
      </c>
      <c r="D103" s="8">
        <v>7</v>
      </c>
      <c r="E103" s="8">
        <v>5</v>
      </c>
      <c r="F103" s="8">
        <v>1</v>
      </c>
      <c r="G103" s="8">
        <v>10</v>
      </c>
      <c r="H103" s="8">
        <v>3</v>
      </c>
      <c r="I103" s="8">
        <v>9</v>
      </c>
      <c r="J103" s="8">
        <v>6</v>
      </c>
      <c r="K103" s="8">
        <v>1</v>
      </c>
      <c r="L103" s="8">
        <v>1</v>
      </c>
      <c r="M103" s="8">
        <v>5</v>
      </c>
      <c r="N103" s="8">
        <v>22</v>
      </c>
      <c r="O103">
        <f>SUM(C103:N103)</f>
        <v>74</v>
      </c>
    </row>
    <row r="104" spans="2:15" x14ac:dyDescent="0.25">
      <c r="B104" t="s">
        <v>8</v>
      </c>
      <c r="C104" s="8">
        <v>29</v>
      </c>
      <c r="D104" s="8">
        <v>16</v>
      </c>
      <c r="E104" s="8">
        <v>28</v>
      </c>
      <c r="F104" s="8">
        <v>23</v>
      </c>
      <c r="G104" s="8">
        <v>78</v>
      </c>
      <c r="H104" s="8">
        <v>33</v>
      </c>
      <c r="I104" s="8">
        <v>41</v>
      </c>
      <c r="J104" s="8">
        <v>27</v>
      </c>
      <c r="K104" s="8">
        <v>53</v>
      </c>
      <c r="L104" s="8">
        <v>100</v>
      </c>
      <c r="M104" s="8">
        <v>83</v>
      </c>
      <c r="N104" s="8">
        <v>71</v>
      </c>
      <c r="O104">
        <f>SUM(C104:N104)</f>
        <v>582</v>
      </c>
    </row>
    <row r="105" spans="2:15" x14ac:dyDescent="0.25">
      <c r="B105" t="s">
        <v>9</v>
      </c>
      <c r="C105" s="8">
        <v>2</v>
      </c>
      <c r="D105" s="8">
        <v>0</v>
      </c>
      <c r="E105" s="8">
        <v>1</v>
      </c>
      <c r="F105" s="8">
        <v>6</v>
      </c>
      <c r="G105" s="8">
        <v>5</v>
      </c>
      <c r="H105" s="8">
        <v>6</v>
      </c>
      <c r="I105" s="8">
        <v>10</v>
      </c>
      <c r="J105" s="8">
        <v>5</v>
      </c>
      <c r="K105" s="8">
        <v>8</v>
      </c>
      <c r="L105" s="8">
        <v>5</v>
      </c>
      <c r="M105" s="8">
        <v>4</v>
      </c>
      <c r="N105" s="8">
        <v>6</v>
      </c>
      <c r="O105">
        <f>SUM(C105:N105)</f>
        <v>58</v>
      </c>
    </row>
    <row r="106" spans="2:15" x14ac:dyDescent="0.25">
      <c r="B106" t="s">
        <v>17</v>
      </c>
      <c r="C106">
        <f>SUM(C103:C105)</f>
        <v>35</v>
      </c>
      <c r="D106">
        <f t="shared" ref="D106:O106" si="7">SUM(D103:D105)</f>
        <v>23</v>
      </c>
      <c r="E106">
        <f t="shared" si="7"/>
        <v>34</v>
      </c>
      <c r="F106">
        <f t="shared" si="7"/>
        <v>30</v>
      </c>
      <c r="G106">
        <f t="shared" si="7"/>
        <v>93</v>
      </c>
      <c r="H106">
        <f t="shared" si="7"/>
        <v>42</v>
      </c>
      <c r="I106">
        <f t="shared" si="7"/>
        <v>60</v>
      </c>
      <c r="J106">
        <f t="shared" si="7"/>
        <v>38</v>
      </c>
      <c r="K106">
        <f t="shared" si="7"/>
        <v>62</v>
      </c>
      <c r="L106">
        <f t="shared" si="7"/>
        <v>106</v>
      </c>
      <c r="M106">
        <f t="shared" si="7"/>
        <v>92</v>
      </c>
      <c r="N106">
        <f t="shared" si="7"/>
        <v>99</v>
      </c>
      <c r="O106">
        <f t="shared" si="7"/>
        <v>714</v>
      </c>
    </row>
    <row r="119" spans="2:15" x14ac:dyDescent="0.25">
      <c r="B119" t="s">
        <v>21</v>
      </c>
      <c r="C119" t="s">
        <v>15</v>
      </c>
    </row>
    <row r="120" spans="2:15" x14ac:dyDescent="0.25">
      <c r="B120" t="s">
        <v>16</v>
      </c>
      <c r="C120" s="1" t="s">
        <v>31</v>
      </c>
      <c r="D120" s="1" t="s">
        <v>32</v>
      </c>
      <c r="E120" s="1" t="s">
        <v>33</v>
      </c>
      <c r="F120" s="1" t="s">
        <v>34</v>
      </c>
      <c r="G120" s="1" t="s">
        <v>35</v>
      </c>
      <c r="H120" s="1" t="s">
        <v>36</v>
      </c>
      <c r="I120" s="1" t="s">
        <v>37</v>
      </c>
      <c r="J120" s="1" t="s">
        <v>38</v>
      </c>
      <c r="K120" s="1" t="s">
        <v>39</v>
      </c>
      <c r="L120" s="1" t="s">
        <v>40</v>
      </c>
      <c r="M120" s="1" t="s">
        <v>41</v>
      </c>
      <c r="N120" s="1" t="s">
        <v>42</v>
      </c>
      <c r="O120" t="s">
        <v>17</v>
      </c>
    </row>
    <row r="121" spans="2:15" x14ac:dyDescent="0.25">
      <c r="B121" t="s">
        <v>45</v>
      </c>
      <c r="C121" s="22">
        <v>15</v>
      </c>
      <c r="D121" s="22">
        <v>11</v>
      </c>
      <c r="E121" s="22">
        <v>13</v>
      </c>
      <c r="F121" s="22">
        <v>11</v>
      </c>
      <c r="G121" s="22">
        <v>28</v>
      </c>
      <c r="H121" s="22">
        <v>15</v>
      </c>
      <c r="I121" s="22">
        <v>23</v>
      </c>
      <c r="J121" s="22">
        <v>24</v>
      </c>
      <c r="K121" s="22">
        <v>16</v>
      </c>
      <c r="L121" s="22">
        <v>19</v>
      </c>
      <c r="M121" s="22">
        <v>17</v>
      </c>
      <c r="N121" s="22">
        <v>36</v>
      </c>
      <c r="O121" s="5">
        <f>SUM(C121:N121)</f>
        <v>228</v>
      </c>
    </row>
    <row r="122" spans="2:15" x14ac:dyDescent="0.25">
      <c r="B122" t="s">
        <v>46</v>
      </c>
      <c r="C122" s="22">
        <v>20</v>
      </c>
      <c r="D122" s="22">
        <v>12</v>
      </c>
      <c r="E122" s="22">
        <v>21</v>
      </c>
      <c r="F122" s="22">
        <v>19</v>
      </c>
      <c r="G122" s="22">
        <v>65</v>
      </c>
      <c r="H122" s="22">
        <v>27</v>
      </c>
      <c r="I122" s="22">
        <v>37</v>
      </c>
      <c r="J122" s="22">
        <v>14</v>
      </c>
      <c r="K122" s="22">
        <v>46</v>
      </c>
      <c r="L122" s="22">
        <v>87</v>
      </c>
      <c r="M122" s="22">
        <v>75</v>
      </c>
      <c r="N122" s="22">
        <v>63</v>
      </c>
      <c r="O122" s="5">
        <f>SUM(C122:N122)</f>
        <v>486</v>
      </c>
    </row>
    <row r="123" spans="2:15" x14ac:dyDescent="0.25">
      <c r="B123" t="s">
        <v>17</v>
      </c>
      <c r="C123" s="5">
        <f>SUM(C121:C122)</f>
        <v>35</v>
      </c>
      <c r="D123" s="5">
        <f t="shared" ref="D123:O123" si="8">SUM(D121:D122)</f>
        <v>23</v>
      </c>
      <c r="E123" s="5">
        <f t="shared" si="8"/>
        <v>34</v>
      </c>
      <c r="F123" s="5">
        <f t="shared" si="8"/>
        <v>30</v>
      </c>
      <c r="G123" s="5">
        <f t="shared" si="8"/>
        <v>93</v>
      </c>
      <c r="H123" s="5">
        <f t="shared" si="8"/>
        <v>42</v>
      </c>
      <c r="I123" s="5">
        <f t="shared" si="8"/>
        <v>60</v>
      </c>
      <c r="J123" s="5">
        <f t="shared" si="8"/>
        <v>38</v>
      </c>
      <c r="K123" s="5">
        <f t="shared" si="8"/>
        <v>62</v>
      </c>
      <c r="L123" s="5">
        <f t="shared" si="8"/>
        <v>106</v>
      </c>
      <c r="M123" s="5">
        <f t="shared" si="8"/>
        <v>92</v>
      </c>
      <c r="N123" s="5">
        <f t="shared" si="8"/>
        <v>99</v>
      </c>
      <c r="O123" s="5">
        <f t="shared" si="8"/>
        <v>714</v>
      </c>
    </row>
    <row r="135" spans="2:22" x14ac:dyDescent="0.25">
      <c r="B135" s="2" t="s">
        <v>30</v>
      </c>
    </row>
    <row r="136" spans="2:22" ht="15.75" thickBot="1" x14ac:dyDescent="0.3"/>
    <row r="137" spans="2:22" ht="15.75" thickBot="1" x14ac:dyDescent="0.3">
      <c r="B137" s="11" t="s">
        <v>23</v>
      </c>
      <c r="C137" s="14">
        <v>2003</v>
      </c>
      <c r="D137" s="14">
        <v>2004</v>
      </c>
      <c r="E137" s="14">
        <v>2005</v>
      </c>
      <c r="F137" s="14">
        <v>2006</v>
      </c>
      <c r="G137" s="14">
        <v>2007</v>
      </c>
      <c r="H137" s="14">
        <v>2008</v>
      </c>
      <c r="I137" s="14">
        <v>2009</v>
      </c>
      <c r="J137" s="14">
        <v>2010</v>
      </c>
      <c r="K137" s="14">
        <v>2011</v>
      </c>
      <c r="L137" s="14">
        <v>2012</v>
      </c>
      <c r="M137" s="14">
        <v>2013</v>
      </c>
      <c r="N137" s="14">
        <v>2014</v>
      </c>
      <c r="O137" s="14">
        <v>2015</v>
      </c>
      <c r="P137" s="14">
        <v>2016</v>
      </c>
      <c r="Q137" s="14">
        <v>2017</v>
      </c>
      <c r="R137" s="14">
        <v>2018</v>
      </c>
      <c r="S137" s="14">
        <v>2019</v>
      </c>
      <c r="T137" s="14">
        <v>2020</v>
      </c>
      <c r="U137" s="14">
        <v>2021</v>
      </c>
      <c r="V137" s="14">
        <v>2022</v>
      </c>
    </row>
    <row r="138" spans="2:22" ht="15.75" thickBot="1" x14ac:dyDescent="0.3">
      <c r="B138" s="12" t="s">
        <v>19</v>
      </c>
      <c r="C138" s="15">
        <v>4065</v>
      </c>
      <c r="D138" s="15">
        <v>3654</v>
      </c>
      <c r="E138" s="15">
        <v>4059</v>
      </c>
      <c r="F138" s="15">
        <v>3482</v>
      </c>
      <c r="G138" s="15">
        <v>3909</v>
      </c>
      <c r="H138" s="15">
        <v>4454</v>
      </c>
      <c r="I138" s="15">
        <v>4825</v>
      </c>
      <c r="J138" s="15">
        <v>5364</v>
      </c>
      <c r="K138" s="15">
        <v>5749</v>
      </c>
      <c r="L138" s="15">
        <v>6150</v>
      </c>
      <c r="M138" s="15">
        <v>7423</v>
      </c>
      <c r="N138" s="15">
        <v>7913</v>
      </c>
      <c r="O138" s="15">
        <v>8390</v>
      </c>
      <c r="P138" s="15">
        <v>8402</v>
      </c>
      <c r="Q138" s="15">
        <v>8440</v>
      </c>
      <c r="R138" s="15">
        <v>8796</v>
      </c>
      <c r="S138" s="15">
        <v>9016</v>
      </c>
      <c r="T138" s="15">
        <v>8836</v>
      </c>
      <c r="U138" s="15">
        <v>10100</v>
      </c>
      <c r="V138" s="15">
        <v>10197</v>
      </c>
    </row>
    <row r="139" spans="2:22" ht="15.75" thickBot="1" x14ac:dyDescent="0.3">
      <c r="B139" s="12" t="s">
        <v>18</v>
      </c>
      <c r="C139" s="15">
        <v>521</v>
      </c>
      <c r="D139" s="15">
        <v>471</v>
      </c>
      <c r="E139" s="15">
        <v>495</v>
      </c>
      <c r="F139" s="15">
        <v>548</v>
      </c>
      <c r="G139" s="15">
        <v>1280</v>
      </c>
      <c r="H139" s="15">
        <v>1074</v>
      </c>
      <c r="I139" s="15">
        <v>778</v>
      </c>
      <c r="J139" s="15">
        <v>780</v>
      </c>
      <c r="K139" s="15">
        <v>746</v>
      </c>
      <c r="L139" s="15">
        <v>753</v>
      </c>
      <c r="M139" s="15">
        <v>780</v>
      </c>
      <c r="N139" s="15">
        <v>710</v>
      </c>
      <c r="O139" s="15">
        <v>738</v>
      </c>
      <c r="P139" s="15">
        <v>723</v>
      </c>
      <c r="Q139" s="15">
        <v>740</v>
      </c>
      <c r="R139" s="15">
        <v>755</v>
      </c>
      <c r="S139" s="15">
        <v>529</v>
      </c>
      <c r="T139" s="15">
        <v>772</v>
      </c>
      <c r="U139" s="15">
        <v>749</v>
      </c>
      <c r="V139" s="15">
        <v>858</v>
      </c>
    </row>
    <row r="140" spans="2:22" ht="15.75" thickBot="1" x14ac:dyDescent="0.3">
      <c r="B140" s="12" t="s">
        <v>46</v>
      </c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>
        <v>303</v>
      </c>
      <c r="U140" s="15">
        <v>945</v>
      </c>
      <c r="V140" s="15">
        <v>1336</v>
      </c>
    </row>
    <row r="141" spans="2:22" ht="15.75" thickBot="1" x14ac:dyDescent="0.3">
      <c r="B141" s="13" t="s">
        <v>24</v>
      </c>
      <c r="C141" s="16">
        <f t="shared" ref="C141:R141" si="9">+C138+C139</f>
        <v>4586</v>
      </c>
      <c r="D141" s="16">
        <f t="shared" si="9"/>
        <v>4125</v>
      </c>
      <c r="E141" s="16">
        <f t="shared" si="9"/>
        <v>4554</v>
      </c>
      <c r="F141" s="16">
        <f t="shared" si="9"/>
        <v>4030</v>
      </c>
      <c r="G141" s="16">
        <f t="shared" si="9"/>
        <v>5189</v>
      </c>
      <c r="H141" s="16">
        <f t="shared" si="9"/>
        <v>5528</v>
      </c>
      <c r="I141" s="16">
        <f t="shared" si="9"/>
        <v>5603</v>
      </c>
      <c r="J141" s="16">
        <f t="shared" si="9"/>
        <v>6144</v>
      </c>
      <c r="K141" s="16">
        <f t="shared" si="9"/>
        <v>6495</v>
      </c>
      <c r="L141" s="16">
        <f t="shared" si="9"/>
        <v>6903</v>
      </c>
      <c r="M141" s="16">
        <f t="shared" si="9"/>
        <v>8203</v>
      </c>
      <c r="N141" s="16">
        <f t="shared" si="9"/>
        <v>8623</v>
      </c>
      <c r="O141" s="16">
        <f t="shared" si="9"/>
        <v>9128</v>
      </c>
      <c r="P141" s="16">
        <f t="shared" si="9"/>
        <v>9125</v>
      </c>
      <c r="Q141" s="16">
        <f t="shared" si="9"/>
        <v>9180</v>
      </c>
      <c r="R141" s="16">
        <f t="shared" si="9"/>
        <v>9551</v>
      </c>
      <c r="S141" s="16">
        <v>9545</v>
      </c>
      <c r="T141" s="16">
        <f>SUM(T138:T140)</f>
        <v>9911</v>
      </c>
      <c r="U141" s="16">
        <f>SUM(U138:U140)</f>
        <v>11794</v>
      </c>
      <c r="V141" s="16">
        <f>SUM(V138:V140)</f>
        <v>12391</v>
      </c>
    </row>
    <row r="143" spans="2:22" x14ac:dyDescent="0.25">
      <c r="S143">
        <f>T141-S141</f>
        <v>366</v>
      </c>
      <c r="T143">
        <f>U141-T141</f>
        <v>1883</v>
      </c>
    </row>
    <row r="144" spans="2:22" x14ac:dyDescent="0.25">
      <c r="S144">
        <f>S143/S141</f>
        <v>3.8344683080146671E-2</v>
      </c>
      <c r="T144">
        <f>T143/T141</f>
        <v>0.18999091918070832</v>
      </c>
      <c r="V144" s="20">
        <f>V141/U141</f>
        <v>1.0506189587926065</v>
      </c>
    </row>
    <row r="145" spans="2:20" x14ac:dyDescent="0.25">
      <c r="S145">
        <f>S144*100</f>
        <v>3.8344683080146673</v>
      </c>
      <c r="T145">
        <f>T144*100</f>
        <v>18.999091918070832</v>
      </c>
    </row>
    <row r="152" spans="2:20" x14ac:dyDescent="0.25">
      <c r="B152" t="s">
        <v>21</v>
      </c>
      <c r="C152" t="s">
        <v>15</v>
      </c>
    </row>
    <row r="153" spans="2:20" x14ac:dyDescent="0.25">
      <c r="C153" s="1" t="s">
        <v>31</v>
      </c>
      <c r="D153" s="1" t="s">
        <v>32</v>
      </c>
      <c r="E153" s="1" t="s">
        <v>33</v>
      </c>
      <c r="F153" s="1" t="s">
        <v>34</v>
      </c>
      <c r="G153" s="1" t="s">
        <v>35</v>
      </c>
      <c r="H153" s="1" t="s">
        <v>36</v>
      </c>
      <c r="I153" s="1" t="s">
        <v>37</v>
      </c>
      <c r="J153" s="1" t="s">
        <v>38</v>
      </c>
      <c r="K153" s="1" t="s">
        <v>39</v>
      </c>
      <c r="L153" s="1" t="s">
        <v>40</v>
      </c>
      <c r="M153" s="1" t="s">
        <v>41</v>
      </c>
      <c r="N153" s="1" t="s">
        <v>42</v>
      </c>
      <c r="O153" t="s">
        <v>17</v>
      </c>
    </row>
    <row r="154" spans="2:20" x14ac:dyDescent="0.25">
      <c r="B154" t="s">
        <v>43</v>
      </c>
      <c r="C154" s="22">
        <v>0</v>
      </c>
      <c r="D154" s="22">
        <v>1</v>
      </c>
      <c r="E154" s="22">
        <v>3</v>
      </c>
      <c r="F154" s="22">
        <v>0</v>
      </c>
      <c r="G154" s="22">
        <v>2</v>
      </c>
      <c r="H154" s="22">
        <v>0</v>
      </c>
      <c r="I154" s="22">
        <v>2</v>
      </c>
      <c r="J154" s="22">
        <v>3</v>
      </c>
      <c r="K154" s="22">
        <v>1</v>
      </c>
      <c r="L154" s="22">
        <v>1</v>
      </c>
      <c r="M154" s="22">
        <v>1</v>
      </c>
      <c r="N154" s="22">
        <v>2</v>
      </c>
      <c r="O154" s="26">
        <f>SUM(C154:N154)</f>
        <v>16</v>
      </c>
    </row>
    <row r="155" spans="2:20" x14ac:dyDescent="0.25">
      <c r="B155" t="s">
        <v>25</v>
      </c>
      <c r="C155" s="22">
        <v>56</v>
      </c>
      <c r="D155" s="22">
        <v>83</v>
      </c>
      <c r="E155" s="22">
        <v>99</v>
      </c>
      <c r="F155" s="22">
        <v>143</v>
      </c>
      <c r="G155" s="22">
        <v>121</v>
      </c>
      <c r="H155" s="22">
        <v>122</v>
      </c>
      <c r="I155" s="22">
        <v>118</v>
      </c>
      <c r="J155" s="22">
        <v>119</v>
      </c>
      <c r="K155" s="22">
        <v>127</v>
      </c>
      <c r="L155" s="22">
        <v>121</v>
      </c>
      <c r="M155" s="22">
        <v>156</v>
      </c>
      <c r="N155" s="22">
        <v>143</v>
      </c>
      <c r="O155" s="26">
        <f>SUM(C155:N155)</f>
        <v>1408</v>
      </c>
    </row>
    <row r="156" spans="2:20" x14ac:dyDescent="0.25">
      <c r="B156" t="s">
        <v>26</v>
      </c>
      <c r="C156" s="22">
        <v>0</v>
      </c>
      <c r="D156" s="22">
        <v>1</v>
      </c>
      <c r="E156" s="22">
        <v>1</v>
      </c>
      <c r="F156" s="22">
        <v>1</v>
      </c>
      <c r="G156" s="22">
        <v>1</v>
      </c>
      <c r="H156" s="22">
        <v>0</v>
      </c>
      <c r="I156" s="22">
        <v>0</v>
      </c>
      <c r="J156" s="22">
        <v>2</v>
      </c>
      <c r="K156" s="22">
        <v>2</v>
      </c>
      <c r="L156" s="22">
        <v>1</v>
      </c>
      <c r="M156" s="22">
        <v>20</v>
      </c>
      <c r="N156" s="22">
        <v>3</v>
      </c>
      <c r="O156" s="26">
        <f>SUM(C156:N156)</f>
        <v>32</v>
      </c>
    </row>
    <row r="157" spans="2:20" x14ac:dyDescent="0.25">
      <c r="B157" t="s">
        <v>27</v>
      </c>
      <c r="C157" s="22">
        <v>7</v>
      </c>
      <c r="D157" s="22">
        <v>37</v>
      </c>
      <c r="E157" s="22">
        <v>37</v>
      </c>
      <c r="F157" s="22">
        <v>44</v>
      </c>
      <c r="G157" s="22">
        <v>21</v>
      </c>
      <c r="H157" s="22">
        <v>7</v>
      </c>
      <c r="I157" s="22">
        <v>16</v>
      </c>
      <c r="J157" s="22">
        <v>14</v>
      </c>
      <c r="K157" s="22">
        <v>12</v>
      </c>
      <c r="L157" s="22">
        <v>14</v>
      </c>
      <c r="M157" s="22">
        <v>5</v>
      </c>
      <c r="N157" s="22">
        <v>2</v>
      </c>
      <c r="O157" s="26">
        <f>SUM(C157:N157)</f>
        <v>216</v>
      </c>
    </row>
    <row r="158" spans="2:20" x14ac:dyDescent="0.25">
      <c r="B158" t="s">
        <v>28</v>
      </c>
      <c r="C158" s="22">
        <v>757</v>
      </c>
      <c r="D158" s="22">
        <v>803</v>
      </c>
      <c r="E158" s="22">
        <v>970</v>
      </c>
      <c r="F158" s="22">
        <v>871</v>
      </c>
      <c r="G158" s="22">
        <v>1036</v>
      </c>
      <c r="H158" s="22">
        <v>899</v>
      </c>
      <c r="I158" s="22">
        <v>748</v>
      </c>
      <c r="J158" s="22">
        <v>1007</v>
      </c>
      <c r="K158" s="22">
        <v>846</v>
      </c>
      <c r="L158" s="22">
        <v>991</v>
      </c>
      <c r="M158" s="22">
        <v>902</v>
      </c>
      <c r="N158" s="22">
        <v>785</v>
      </c>
      <c r="O158" s="26">
        <f>SUM(C158:N158)</f>
        <v>10615</v>
      </c>
    </row>
    <row r="159" spans="2:20" x14ac:dyDescent="0.25">
      <c r="B159" t="s">
        <v>44</v>
      </c>
      <c r="C159" s="22">
        <v>11</v>
      </c>
      <c r="D159" s="22">
        <v>7</v>
      </c>
      <c r="E159" s="22">
        <v>6</v>
      </c>
      <c r="F159" s="22">
        <v>0</v>
      </c>
      <c r="G159" s="22">
        <v>1</v>
      </c>
      <c r="H159" s="22">
        <v>2</v>
      </c>
      <c r="I159" s="22">
        <v>2</v>
      </c>
      <c r="J159" s="22">
        <v>0</v>
      </c>
      <c r="K159" s="22">
        <v>5</v>
      </c>
      <c r="L159" s="22">
        <v>6</v>
      </c>
      <c r="M159" s="22">
        <v>7</v>
      </c>
      <c r="N159" s="22">
        <v>8</v>
      </c>
      <c r="O159" s="26">
        <f>SUM(C159:N159)</f>
        <v>55</v>
      </c>
    </row>
    <row r="160" spans="2:20" x14ac:dyDescent="0.25">
      <c r="B160" t="s">
        <v>29</v>
      </c>
      <c r="C160" s="22">
        <v>2</v>
      </c>
      <c r="D160" s="22">
        <v>3</v>
      </c>
      <c r="E160" s="22">
        <v>7</v>
      </c>
      <c r="F160" s="22">
        <v>1</v>
      </c>
      <c r="G160" s="22">
        <v>1</v>
      </c>
      <c r="H160" s="22">
        <v>3</v>
      </c>
      <c r="I160" s="22">
        <v>6</v>
      </c>
      <c r="J160" s="22">
        <v>11</v>
      </c>
      <c r="K160" s="22">
        <v>3</v>
      </c>
      <c r="L160" s="22">
        <v>4</v>
      </c>
      <c r="M160" s="22">
        <v>5</v>
      </c>
      <c r="N160" s="22">
        <v>2</v>
      </c>
      <c r="O160" s="26">
        <f>SUM(C160:N160)</f>
        <v>48</v>
      </c>
    </row>
    <row r="161" spans="2:15" x14ac:dyDescent="0.25">
      <c r="B161" t="s">
        <v>52</v>
      </c>
      <c r="C161" s="22">
        <v>0</v>
      </c>
      <c r="D161" s="22">
        <v>0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1</v>
      </c>
      <c r="L161" s="22">
        <v>0</v>
      </c>
      <c r="M161" s="22">
        <v>0</v>
      </c>
      <c r="N161" s="22">
        <v>0</v>
      </c>
      <c r="O161" s="26">
        <f>SUM(C161:N161)</f>
        <v>1</v>
      </c>
    </row>
    <row r="162" spans="2:15" x14ac:dyDescent="0.25">
      <c r="B162" t="s">
        <v>17</v>
      </c>
      <c r="C162" s="26">
        <f>SUM(C154:C161)</f>
        <v>833</v>
      </c>
      <c r="D162" s="26">
        <f t="shared" ref="D162:N162" si="10">SUM(D154:D161)</f>
        <v>935</v>
      </c>
      <c r="E162" s="26">
        <f t="shared" si="10"/>
        <v>1123</v>
      </c>
      <c r="F162" s="26">
        <f t="shared" si="10"/>
        <v>1060</v>
      </c>
      <c r="G162" s="26">
        <f t="shared" si="10"/>
        <v>1183</v>
      </c>
      <c r="H162" s="26">
        <f t="shared" si="10"/>
        <v>1033</v>
      </c>
      <c r="I162" s="26">
        <f t="shared" si="10"/>
        <v>892</v>
      </c>
      <c r="J162" s="26">
        <f t="shared" si="10"/>
        <v>1156</v>
      </c>
      <c r="K162" s="26">
        <f t="shared" si="10"/>
        <v>997</v>
      </c>
      <c r="L162" s="26">
        <f t="shared" si="10"/>
        <v>1138</v>
      </c>
      <c r="M162" s="26">
        <f t="shared" si="10"/>
        <v>1096</v>
      </c>
      <c r="N162" s="26">
        <f t="shared" si="10"/>
        <v>945</v>
      </c>
      <c r="O162" s="26">
        <f>SUM(O154:O161)</f>
        <v>12391</v>
      </c>
    </row>
    <row r="163" spans="2:15" x14ac:dyDescent="0.25">
      <c r="C163" s="5"/>
      <c r="D163" s="5"/>
    </row>
    <row r="166" spans="2:15" x14ac:dyDescent="0.25">
      <c r="B166" s="2" t="s">
        <v>51</v>
      </c>
    </row>
    <row r="168" spans="2:15" x14ac:dyDescent="0.25">
      <c r="B168" t="s">
        <v>16</v>
      </c>
      <c r="C168" t="s">
        <v>21</v>
      </c>
    </row>
    <row r="169" spans="2:15" x14ac:dyDescent="0.25">
      <c r="B169" t="s">
        <v>43</v>
      </c>
      <c r="C169" s="18">
        <f>O154/$C$176</f>
        <v>1.2912597853280607E-3</v>
      </c>
      <c r="D169" s="6">
        <f t="shared" ref="D169:D175" si="11">+C169/$C$176</f>
        <v>1.0420948957534184E-7</v>
      </c>
    </row>
    <row r="170" spans="2:15" x14ac:dyDescent="0.25">
      <c r="B170" t="s">
        <v>25</v>
      </c>
      <c r="C170" s="18">
        <f t="shared" ref="C170:C174" si="12">O155/$C$176</f>
        <v>0.11363086110886934</v>
      </c>
      <c r="D170" s="6">
        <f t="shared" si="11"/>
        <v>9.1704350826300819E-6</v>
      </c>
    </row>
    <row r="171" spans="2:15" x14ac:dyDescent="0.25">
      <c r="B171" t="s">
        <v>26</v>
      </c>
      <c r="C171" s="18">
        <f t="shared" si="12"/>
        <v>2.5825195706561214E-3</v>
      </c>
      <c r="D171" s="6">
        <f t="shared" si="11"/>
        <v>2.0841897915068368E-7</v>
      </c>
    </row>
    <row r="172" spans="2:15" x14ac:dyDescent="0.25">
      <c r="B172" t="s">
        <v>27</v>
      </c>
      <c r="C172" s="18">
        <f t="shared" si="12"/>
        <v>1.7432007101928819E-2</v>
      </c>
      <c r="D172" s="6">
        <f t="shared" si="11"/>
        <v>1.4068281092671148E-6</v>
      </c>
    </row>
    <row r="173" spans="2:15" x14ac:dyDescent="0.25">
      <c r="B173" t="s">
        <v>28</v>
      </c>
      <c r="C173" s="18">
        <f t="shared" si="12"/>
        <v>0.8566701638285853</v>
      </c>
      <c r="D173" s="6">
        <f t="shared" si="11"/>
        <v>6.9136483240140852E-5</v>
      </c>
    </row>
    <row r="174" spans="2:15" x14ac:dyDescent="0.25">
      <c r="B174" t="s">
        <v>44</v>
      </c>
      <c r="C174" s="18">
        <f t="shared" si="12"/>
        <v>4.4387055120652082E-3</v>
      </c>
      <c r="D174" s="6">
        <f t="shared" si="11"/>
        <v>3.5822012041523752E-7</v>
      </c>
    </row>
    <row r="175" spans="2:15" x14ac:dyDescent="0.25">
      <c r="B175" t="s">
        <v>29</v>
      </c>
      <c r="C175" s="18">
        <f>O160/$C$176</f>
        <v>3.8737793559841822E-3</v>
      </c>
      <c r="D175" s="6">
        <f t="shared" si="11"/>
        <v>3.1262846872602552E-7</v>
      </c>
    </row>
    <row r="176" spans="2:15" x14ac:dyDescent="0.25">
      <c r="B176" t="s">
        <v>17</v>
      </c>
      <c r="C176" s="17">
        <f>O162</f>
        <v>12391</v>
      </c>
    </row>
  </sheetData>
  <mergeCells count="2">
    <mergeCell ref="A20:A22"/>
    <mergeCell ref="A26:A28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AUGUSTO GIRALDO GARCIA</dc:creator>
  <cp:lastModifiedBy>JOSE LUIS CALDERON GUARIN</cp:lastModifiedBy>
  <dcterms:created xsi:type="dcterms:W3CDTF">2020-01-13T19:25:36Z</dcterms:created>
  <dcterms:modified xsi:type="dcterms:W3CDTF">2023-01-16T06:19:38Z</dcterms:modified>
</cp:coreProperties>
</file>